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630" windowWidth="24615" windowHeight="13485" activeTab="1"/>
  </bookViews>
  <sheets>
    <sheet name="Rekapitulace stavby" sheetId="1" r:id="rId1"/>
    <sheet name="SO C 401 a C 402 - Veřejn..." sheetId="2" r:id="rId2"/>
    <sheet name="SO 02-VRN - VRN - Vedlejš..." sheetId="3" r:id="rId3"/>
    <sheet name="Pokyny pro vyplnění" sheetId="4" r:id="rId4"/>
  </sheets>
  <definedNames>
    <definedName name="_xlnm._FilterDatabase" localSheetId="2" hidden="1">'SO 02-VRN - VRN - Vedlejš...'!$C$85:$K$142</definedName>
    <definedName name="_xlnm._FilterDatabase" localSheetId="1" hidden="1">'SO C 401 a C 402 - Veřejn...'!$C$89:$K$701</definedName>
    <definedName name="_xlnm.Print_Titles" localSheetId="0">'Rekapitulace stavby'!$52:$52</definedName>
    <definedName name="_xlnm.Print_Titles" localSheetId="2">'SO 02-VRN - VRN - Vedlejš...'!$85:$85</definedName>
    <definedName name="_xlnm.Print_Titles" localSheetId="1">'SO C 401 a C 402 - Veřejn...'!$89:$89</definedName>
    <definedName name="_xlnm.Print_Area" localSheetId="3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stavby'!$C$42:$AQ$57</definedName>
    <definedName name="_xlnm.Print_Area" localSheetId="2">'SO 02-VRN - VRN - Vedlejš...'!$C$4:$J$39,'SO 02-VRN - VRN - Vedlejš...'!$C$45:$J$67,'SO 02-VRN - VRN - Vedlejš...'!$C$73:$K$142</definedName>
    <definedName name="_xlnm.Print_Area" localSheetId="1">'SO C 401 a C 402 - Veřejn...'!$C$4:$J$39,'SO C 401 a C 402 - Veřejn...'!$C$45:$J$71,'SO C 401 a C 402 - Veřejn...'!$C$77:$K$701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141" i="3"/>
  <c r="BH141" i="3"/>
  <c r="BG141" i="3"/>
  <c r="BF141" i="3"/>
  <c r="T141" i="3"/>
  <c r="T140" i="3"/>
  <c r="R141" i="3"/>
  <c r="R140" i="3" s="1"/>
  <c r="P141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19" i="3"/>
  <c r="BH119" i="3"/>
  <c r="BG119" i="3"/>
  <c r="BF119" i="3"/>
  <c r="T119" i="3"/>
  <c r="T118" i="3"/>
  <c r="R119" i="3"/>
  <c r="R118" i="3" s="1"/>
  <c r="P119" i="3"/>
  <c r="P118" i="3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R112" i="3"/>
  <c r="P112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89" i="3"/>
  <c r="BH89" i="3"/>
  <c r="BG89" i="3"/>
  <c r="BF89" i="3"/>
  <c r="T89" i="3"/>
  <c r="R89" i="3"/>
  <c r="P89" i="3"/>
  <c r="J83" i="3"/>
  <c r="J82" i="3"/>
  <c r="F82" i="3"/>
  <c r="F80" i="3"/>
  <c r="E78" i="3"/>
  <c r="J55" i="3"/>
  <c r="J54" i="3"/>
  <c r="F54" i="3"/>
  <c r="F52" i="3"/>
  <c r="E50" i="3"/>
  <c r="J18" i="3"/>
  <c r="E18" i="3"/>
  <c r="F83" i="3" s="1"/>
  <c r="J17" i="3"/>
  <c r="J12" i="3"/>
  <c r="J80" i="3" s="1"/>
  <c r="E7" i="3"/>
  <c r="E76" i="3"/>
  <c r="J37" i="2"/>
  <c r="J36" i="2"/>
  <c r="AY55" i="1"/>
  <c r="J35" i="2"/>
  <c r="AX55" i="1" s="1"/>
  <c r="BI699" i="2"/>
  <c r="BH699" i="2"/>
  <c r="BG699" i="2"/>
  <c r="BF699" i="2"/>
  <c r="T699" i="2"/>
  <c r="R699" i="2"/>
  <c r="P699" i="2"/>
  <c r="BI696" i="2"/>
  <c r="BH696" i="2"/>
  <c r="BG696" i="2"/>
  <c r="BF696" i="2"/>
  <c r="T696" i="2"/>
  <c r="R696" i="2"/>
  <c r="P696" i="2"/>
  <c r="BI694" i="2"/>
  <c r="BH694" i="2"/>
  <c r="BG694" i="2"/>
  <c r="BF694" i="2"/>
  <c r="T694" i="2"/>
  <c r="R694" i="2"/>
  <c r="P694" i="2"/>
  <c r="BI691" i="2"/>
  <c r="BH691" i="2"/>
  <c r="BG691" i="2"/>
  <c r="BF691" i="2"/>
  <c r="T691" i="2"/>
  <c r="R691" i="2"/>
  <c r="P691" i="2"/>
  <c r="BI688" i="2"/>
  <c r="BH688" i="2"/>
  <c r="BG688" i="2"/>
  <c r="BF688" i="2"/>
  <c r="T688" i="2"/>
  <c r="R688" i="2"/>
  <c r="P688" i="2"/>
  <c r="BI685" i="2"/>
  <c r="BH685" i="2"/>
  <c r="BG685" i="2"/>
  <c r="BF685" i="2"/>
  <c r="T685" i="2"/>
  <c r="R685" i="2"/>
  <c r="P685" i="2"/>
  <c r="BI682" i="2"/>
  <c r="BH682" i="2"/>
  <c r="BG682" i="2"/>
  <c r="BF682" i="2"/>
  <c r="T682" i="2"/>
  <c r="R682" i="2"/>
  <c r="P682" i="2"/>
  <c r="BI680" i="2"/>
  <c r="BH680" i="2"/>
  <c r="BG680" i="2"/>
  <c r="BF680" i="2"/>
  <c r="T680" i="2"/>
  <c r="R680" i="2"/>
  <c r="P680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72" i="2"/>
  <c r="BH672" i="2"/>
  <c r="BG672" i="2"/>
  <c r="BF672" i="2"/>
  <c r="T672" i="2"/>
  <c r="R672" i="2"/>
  <c r="P672" i="2"/>
  <c r="BI669" i="2"/>
  <c r="BH669" i="2"/>
  <c r="BG669" i="2"/>
  <c r="BF669" i="2"/>
  <c r="T669" i="2"/>
  <c r="R669" i="2"/>
  <c r="P669" i="2"/>
  <c r="BI667" i="2"/>
  <c r="BH667" i="2"/>
  <c r="BG667" i="2"/>
  <c r="BF667" i="2"/>
  <c r="T667" i="2"/>
  <c r="R667" i="2"/>
  <c r="P667" i="2"/>
  <c r="BI665" i="2"/>
  <c r="BH665" i="2"/>
  <c r="BG665" i="2"/>
  <c r="BF665" i="2"/>
  <c r="T665" i="2"/>
  <c r="R665" i="2"/>
  <c r="P665" i="2"/>
  <c r="BI662" i="2"/>
  <c r="BH662" i="2"/>
  <c r="BG662" i="2"/>
  <c r="BF662" i="2"/>
  <c r="T662" i="2"/>
  <c r="R662" i="2"/>
  <c r="P662" i="2"/>
  <c r="BI660" i="2"/>
  <c r="BH660" i="2"/>
  <c r="BG660" i="2"/>
  <c r="BF660" i="2"/>
  <c r="T660" i="2"/>
  <c r="R660" i="2"/>
  <c r="P660" i="2"/>
  <c r="BI657" i="2"/>
  <c r="BH657" i="2"/>
  <c r="BG657" i="2"/>
  <c r="BF657" i="2"/>
  <c r="T657" i="2"/>
  <c r="R657" i="2"/>
  <c r="P657" i="2"/>
  <c r="BI654" i="2"/>
  <c r="BH654" i="2"/>
  <c r="BG654" i="2"/>
  <c r="BF654" i="2"/>
  <c r="T654" i="2"/>
  <c r="R654" i="2"/>
  <c r="P654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2" i="2"/>
  <c r="BH642" i="2"/>
  <c r="BG642" i="2"/>
  <c r="BF642" i="2"/>
  <c r="T642" i="2"/>
  <c r="R642" i="2"/>
  <c r="P642" i="2"/>
  <c r="BI640" i="2"/>
  <c r="BH640" i="2"/>
  <c r="BG640" i="2"/>
  <c r="BF640" i="2"/>
  <c r="T640" i="2"/>
  <c r="R640" i="2"/>
  <c r="P640" i="2"/>
  <c r="BI638" i="2"/>
  <c r="BH638" i="2"/>
  <c r="BG638" i="2"/>
  <c r="BF638" i="2"/>
  <c r="T638" i="2"/>
  <c r="R638" i="2"/>
  <c r="P638" i="2"/>
  <c r="BI636" i="2"/>
  <c r="BH636" i="2"/>
  <c r="BG636" i="2"/>
  <c r="BF636" i="2"/>
  <c r="T636" i="2"/>
  <c r="R636" i="2"/>
  <c r="P636" i="2"/>
  <c r="BI633" i="2"/>
  <c r="BH633" i="2"/>
  <c r="BG633" i="2"/>
  <c r="BF633" i="2"/>
  <c r="T633" i="2"/>
  <c r="R633" i="2"/>
  <c r="P633" i="2"/>
  <c r="BI630" i="2"/>
  <c r="BH630" i="2"/>
  <c r="BG630" i="2"/>
  <c r="BF630" i="2"/>
  <c r="T630" i="2"/>
  <c r="R630" i="2"/>
  <c r="P630" i="2"/>
  <c r="BI628" i="2"/>
  <c r="BH628" i="2"/>
  <c r="BG628" i="2"/>
  <c r="BF628" i="2"/>
  <c r="T628" i="2"/>
  <c r="R628" i="2"/>
  <c r="P628" i="2"/>
  <c r="BI626" i="2"/>
  <c r="BH626" i="2"/>
  <c r="BG626" i="2"/>
  <c r="BF626" i="2"/>
  <c r="T626" i="2"/>
  <c r="R626" i="2"/>
  <c r="P626" i="2"/>
  <c r="BI624" i="2"/>
  <c r="BH624" i="2"/>
  <c r="BG624" i="2"/>
  <c r="BF624" i="2"/>
  <c r="T624" i="2"/>
  <c r="R624" i="2"/>
  <c r="P624" i="2"/>
  <c r="BI621" i="2"/>
  <c r="BH621" i="2"/>
  <c r="BG621" i="2"/>
  <c r="BF621" i="2"/>
  <c r="T621" i="2"/>
  <c r="R621" i="2"/>
  <c r="P621" i="2"/>
  <c r="BI617" i="2"/>
  <c r="BH617" i="2"/>
  <c r="BG617" i="2"/>
  <c r="BF617" i="2"/>
  <c r="T617" i="2"/>
  <c r="R617" i="2"/>
  <c r="P617" i="2"/>
  <c r="BI614" i="2"/>
  <c r="BH614" i="2"/>
  <c r="BG614" i="2"/>
  <c r="BF614" i="2"/>
  <c r="T614" i="2"/>
  <c r="R614" i="2"/>
  <c r="P614" i="2"/>
  <c r="BI611" i="2"/>
  <c r="BH611" i="2"/>
  <c r="BG611" i="2"/>
  <c r="BF611" i="2"/>
  <c r="T611" i="2"/>
  <c r="R611" i="2"/>
  <c r="P611" i="2"/>
  <c r="BI608" i="2"/>
  <c r="BH608" i="2"/>
  <c r="BG608" i="2"/>
  <c r="BF608" i="2"/>
  <c r="T608" i="2"/>
  <c r="R608" i="2"/>
  <c r="P608" i="2"/>
  <c r="BI605" i="2"/>
  <c r="BH605" i="2"/>
  <c r="BG605" i="2"/>
  <c r="BF605" i="2"/>
  <c r="T605" i="2"/>
  <c r="R605" i="2"/>
  <c r="P605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8" i="2"/>
  <c r="BH588" i="2"/>
  <c r="BG588" i="2"/>
  <c r="BF588" i="2"/>
  <c r="T588" i="2"/>
  <c r="R588" i="2"/>
  <c r="P588" i="2"/>
  <c r="BI585" i="2"/>
  <c r="BH585" i="2"/>
  <c r="BG585" i="2"/>
  <c r="BF585" i="2"/>
  <c r="T585" i="2"/>
  <c r="R585" i="2"/>
  <c r="P585" i="2"/>
  <c r="BI582" i="2"/>
  <c r="BH582" i="2"/>
  <c r="BG582" i="2"/>
  <c r="BF582" i="2"/>
  <c r="T582" i="2"/>
  <c r="R582" i="2"/>
  <c r="P582" i="2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70" i="2"/>
  <c r="BH570" i="2"/>
  <c r="BG570" i="2"/>
  <c r="BF570" i="2"/>
  <c r="T570" i="2"/>
  <c r="R570" i="2"/>
  <c r="P570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2" i="2"/>
  <c r="BH562" i="2"/>
  <c r="BG562" i="2"/>
  <c r="BF562" i="2"/>
  <c r="T562" i="2"/>
  <c r="R562" i="2"/>
  <c r="P562" i="2"/>
  <c r="BI559" i="2"/>
  <c r="BH559" i="2"/>
  <c r="BG559" i="2"/>
  <c r="BF559" i="2"/>
  <c r="T559" i="2"/>
  <c r="R559" i="2"/>
  <c r="P559" i="2"/>
  <c r="BI556" i="2"/>
  <c r="BH556" i="2"/>
  <c r="BG556" i="2"/>
  <c r="BF556" i="2"/>
  <c r="T556" i="2"/>
  <c r="R556" i="2"/>
  <c r="P556" i="2"/>
  <c r="BI554" i="2"/>
  <c r="BH554" i="2"/>
  <c r="BG554" i="2"/>
  <c r="BF554" i="2"/>
  <c r="T554" i="2"/>
  <c r="R554" i="2"/>
  <c r="P554" i="2"/>
  <c r="BI550" i="2"/>
  <c r="BH550" i="2"/>
  <c r="BG550" i="2"/>
  <c r="BF550" i="2"/>
  <c r="T550" i="2"/>
  <c r="R550" i="2"/>
  <c r="P550" i="2"/>
  <c r="BI546" i="2"/>
  <c r="BH546" i="2"/>
  <c r="BG546" i="2"/>
  <c r="BF546" i="2"/>
  <c r="T546" i="2"/>
  <c r="R546" i="2"/>
  <c r="P546" i="2"/>
  <c r="BI542" i="2"/>
  <c r="BH542" i="2"/>
  <c r="BG542" i="2"/>
  <c r="BF542" i="2"/>
  <c r="T542" i="2"/>
  <c r="R542" i="2"/>
  <c r="P542" i="2"/>
  <c r="BI540" i="2"/>
  <c r="BH540" i="2"/>
  <c r="BG540" i="2"/>
  <c r="BF540" i="2"/>
  <c r="T540" i="2"/>
  <c r="R540" i="2"/>
  <c r="P540" i="2"/>
  <c r="BI537" i="2"/>
  <c r="BH537" i="2"/>
  <c r="BG537" i="2"/>
  <c r="BF537" i="2"/>
  <c r="T537" i="2"/>
  <c r="R537" i="2"/>
  <c r="P537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2" i="2"/>
  <c r="BH522" i="2"/>
  <c r="BG522" i="2"/>
  <c r="BF522" i="2"/>
  <c r="T522" i="2"/>
  <c r="R522" i="2"/>
  <c r="P522" i="2"/>
  <c r="BI519" i="2"/>
  <c r="BH519" i="2"/>
  <c r="BG519" i="2"/>
  <c r="BF519" i="2"/>
  <c r="T519" i="2"/>
  <c r="R519" i="2"/>
  <c r="P519" i="2"/>
  <c r="BI516" i="2"/>
  <c r="BH516" i="2"/>
  <c r="BG516" i="2"/>
  <c r="BF516" i="2"/>
  <c r="T516" i="2"/>
  <c r="R516" i="2"/>
  <c r="P516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09" i="2"/>
  <c r="BH509" i="2"/>
  <c r="BG509" i="2"/>
  <c r="BF509" i="2"/>
  <c r="T509" i="2"/>
  <c r="R509" i="2"/>
  <c r="P509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8" i="2"/>
  <c r="BH498" i="2"/>
  <c r="BG498" i="2"/>
  <c r="BF498" i="2"/>
  <c r="T498" i="2"/>
  <c r="R498" i="2"/>
  <c r="P498" i="2"/>
  <c r="BI495" i="2"/>
  <c r="BH495" i="2"/>
  <c r="BG495" i="2"/>
  <c r="BF495" i="2"/>
  <c r="T495" i="2"/>
  <c r="R495" i="2"/>
  <c r="P495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6" i="2"/>
  <c r="BH486" i="2"/>
  <c r="BG486" i="2"/>
  <c r="BF486" i="2"/>
  <c r="T486" i="2"/>
  <c r="R486" i="2"/>
  <c r="P486" i="2"/>
  <c r="BI484" i="2"/>
  <c r="BH484" i="2"/>
  <c r="BG484" i="2"/>
  <c r="BF484" i="2"/>
  <c r="T484" i="2"/>
  <c r="R484" i="2"/>
  <c r="P484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1" i="2"/>
  <c r="BH401" i="2"/>
  <c r="BG401" i="2"/>
  <c r="BF401" i="2"/>
  <c r="T401" i="2"/>
  <c r="R401" i="2"/>
  <c r="P401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1" i="2"/>
  <c r="BH391" i="2"/>
  <c r="BG391" i="2"/>
  <c r="BF391" i="2"/>
  <c r="T391" i="2"/>
  <c r="R391" i="2"/>
  <c r="P391" i="2"/>
  <c r="BI387" i="2"/>
  <c r="BH387" i="2"/>
  <c r="BG387" i="2"/>
  <c r="BF387" i="2"/>
  <c r="T387" i="2"/>
  <c r="R387" i="2"/>
  <c r="P387" i="2"/>
  <c r="BI383" i="2"/>
  <c r="BH383" i="2"/>
  <c r="BG383" i="2"/>
  <c r="BF383" i="2"/>
  <c r="T383" i="2"/>
  <c r="R383" i="2"/>
  <c r="P383" i="2"/>
  <c r="BI378" i="2"/>
  <c r="BH378" i="2"/>
  <c r="BG378" i="2"/>
  <c r="BF378" i="2"/>
  <c r="T378" i="2"/>
  <c r="R378" i="2"/>
  <c r="P378" i="2"/>
  <c r="BI370" i="2"/>
  <c r="BH370" i="2"/>
  <c r="BG370" i="2"/>
  <c r="BF370" i="2"/>
  <c r="T370" i="2"/>
  <c r="R370" i="2"/>
  <c r="P370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27" i="2"/>
  <c r="BH327" i="2"/>
  <c r="BG327" i="2"/>
  <c r="BF327" i="2"/>
  <c r="T327" i="2"/>
  <c r="R327" i="2"/>
  <c r="P327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0" i="2"/>
  <c r="BH130" i="2"/>
  <c r="BG130" i="2"/>
  <c r="BF130" i="2"/>
  <c r="T130" i="2"/>
  <c r="R130" i="2"/>
  <c r="P130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09" i="2"/>
  <c r="BH109" i="2"/>
  <c r="BG109" i="2"/>
  <c r="BF109" i="2"/>
  <c r="T109" i="2"/>
  <c r="R109" i="2"/>
  <c r="P109" i="2"/>
  <c r="BI104" i="2"/>
  <c r="BH104" i="2"/>
  <c r="BG104" i="2"/>
  <c r="BF104" i="2"/>
  <c r="T104" i="2"/>
  <c r="R104" i="2"/>
  <c r="P104" i="2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BI93" i="2"/>
  <c r="BH93" i="2"/>
  <c r="BG93" i="2"/>
  <c r="BF93" i="2"/>
  <c r="T93" i="2"/>
  <c r="R93" i="2"/>
  <c r="P93" i="2"/>
  <c r="J87" i="2"/>
  <c r="J86" i="2"/>
  <c r="F86" i="2"/>
  <c r="F84" i="2"/>
  <c r="E82" i="2"/>
  <c r="J55" i="2"/>
  <c r="J54" i="2"/>
  <c r="F54" i="2"/>
  <c r="F52" i="2"/>
  <c r="E50" i="2"/>
  <c r="J18" i="2"/>
  <c r="E18" i="2"/>
  <c r="F87" i="2" s="1"/>
  <c r="J17" i="2"/>
  <c r="J12" i="2"/>
  <c r="J84" i="2" s="1"/>
  <c r="E7" i="2"/>
  <c r="E80" i="2" s="1"/>
  <c r="L50" i="1"/>
  <c r="AM50" i="1"/>
  <c r="AM49" i="1"/>
  <c r="L49" i="1"/>
  <c r="AM47" i="1"/>
  <c r="L47" i="1"/>
  <c r="L45" i="1"/>
  <c r="L44" i="1"/>
  <c r="BK141" i="3"/>
  <c r="BK137" i="3"/>
  <c r="BK134" i="3"/>
  <c r="J134" i="3"/>
  <c r="BK130" i="3"/>
  <c r="J130" i="3"/>
  <c r="BK127" i="3"/>
  <c r="J127" i="3"/>
  <c r="BK124" i="3"/>
  <c r="J124" i="3"/>
  <c r="J119" i="3"/>
  <c r="J115" i="3"/>
  <c r="J112" i="3"/>
  <c r="J109" i="3"/>
  <c r="J107" i="3"/>
  <c r="J104" i="3"/>
  <c r="J101" i="3"/>
  <c r="BK98" i="3"/>
  <c r="BK95" i="3"/>
  <c r="J89" i="3"/>
  <c r="BK699" i="2"/>
  <c r="BK696" i="2"/>
  <c r="J694" i="2"/>
  <c r="BK688" i="2"/>
  <c r="J682" i="2"/>
  <c r="BK680" i="2"/>
  <c r="BK675" i="2"/>
  <c r="BK669" i="2"/>
  <c r="BK665" i="2"/>
  <c r="J660" i="2"/>
  <c r="J654" i="2"/>
  <c r="J647" i="2"/>
  <c r="J642" i="2"/>
  <c r="BK638" i="2"/>
  <c r="J633" i="2"/>
  <c r="BK628" i="2"/>
  <c r="BK624" i="2"/>
  <c r="BK617" i="2"/>
  <c r="BK608" i="2"/>
  <c r="BK602" i="2"/>
  <c r="BK596" i="2"/>
  <c r="BK590" i="2"/>
  <c r="J588" i="2"/>
  <c r="J582" i="2"/>
  <c r="BK577" i="2"/>
  <c r="BK572" i="2"/>
  <c r="BK567" i="2"/>
  <c r="BK562" i="2"/>
  <c r="BK556" i="2"/>
  <c r="J550" i="2"/>
  <c r="BK542" i="2"/>
  <c r="J522" i="2"/>
  <c r="J516" i="2"/>
  <c r="BK511" i="2"/>
  <c r="BK506" i="2"/>
  <c r="J501" i="2"/>
  <c r="BK498" i="2"/>
  <c r="BK490" i="2"/>
  <c r="J486" i="2"/>
  <c r="BK481" i="2"/>
  <c r="BK479" i="2"/>
  <c r="J475" i="2"/>
  <c r="J469" i="2"/>
  <c r="BK461" i="2"/>
  <c r="J456" i="2"/>
  <c r="J450" i="2"/>
  <c r="J442" i="2"/>
  <c r="J436" i="2"/>
  <c r="J430" i="2"/>
  <c r="BK425" i="2"/>
  <c r="BK422" i="2"/>
  <c r="BK417" i="2"/>
  <c r="BK411" i="2"/>
  <c r="J405" i="2"/>
  <c r="BK397" i="2"/>
  <c r="J391" i="2"/>
  <c r="J383" i="2"/>
  <c r="J141" i="3"/>
  <c r="BK119" i="3"/>
  <c r="BK112" i="3"/>
  <c r="BK109" i="3"/>
  <c r="BK104" i="3"/>
  <c r="J98" i="3"/>
  <c r="BK92" i="3"/>
  <c r="J691" i="2"/>
  <c r="BK682" i="2"/>
  <c r="J680" i="2"/>
  <c r="J675" i="2"/>
  <c r="J669" i="2"/>
  <c r="J665" i="2"/>
  <c r="BK662" i="2"/>
  <c r="BK660" i="2"/>
  <c r="J657" i="2"/>
  <c r="BK654" i="2"/>
  <c r="BK650" i="2"/>
  <c r="BK647" i="2"/>
  <c r="BK644" i="2"/>
  <c r="BK642" i="2"/>
  <c r="J638" i="2"/>
  <c r="BK636" i="2"/>
  <c r="BK630" i="2"/>
  <c r="J624" i="2"/>
  <c r="BK621" i="2"/>
  <c r="J614" i="2"/>
  <c r="J608" i="2"/>
  <c r="J602" i="2"/>
  <c r="J596" i="2"/>
  <c r="J590" i="2"/>
  <c r="J585" i="2"/>
  <c r="BK579" i="2"/>
  <c r="J572" i="2"/>
  <c r="J567" i="2"/>
  <c r="J562" i="2"/>
  <c r="BK559" i="2"/>
  <c r="BK550" i="2"/>
  <c r="J542" i="2"/>
  <c r="J540" i="2"/>
  <c r="J537" i="2"/>
  <c r="J535" i="2"/>
  <c r="BK532" i="2"/>
  <c r="BK530" i="2"/>
  <c r="J527" i="2"/>
  <c r="BK525" i="2"/>
  <c r="J519" i="2"/>
  <c r="BK513" i="2"/>
  <c r="BK509" i="2"/>
  <c r="J503" i="2"/>
  <c r="J498" i="2"/>
  <c r="BK492" i="2"/>
  <c r="BK488" i="2"/>
  <c r="J484" i="2"/>
  <c r="J479" i="2"/>
  <c r="BK475" i="2"/>
  <c r="BK467" i="2"/>
  <c r="J463" i="2"/>
  <c r="BK458" i="2"/>
  <c r="J453" i="2"/>
  <c r="BK447" i="2"/>
  <c r="BK445" i="2"/>
  <c r="BK442" i="2"/>
  <c r="BK432" i="2"/>
  <c r="BK427" i="2"/>
  <c r="J425" i="2"/>
  <c r="J420" i="2"/>
  <c r="J414" i="2"/>
  <c r="BK405" i="2"/>
  <c r="J397" i="2"/>
  <c r="BK391" i="2"/>
  <c r="BK383" i="2"/>
  <c r="J370" i="2"/>
  <c r="J366" i="2"/>
  <c r="J364" i="2"/>
  <c r="J359" i="2"/>
  <c r="J356" i="2"/>
  <c r="J352" i="2"/>
  <c r="J349" i="2"/>
  <c r="J346" i="2"/>
  <c r="J343" i="2"/>
  <c r="J341" i="2"/>
  <c r="J337" i="2"/>
  <c r="J333" i="2"/>
  <c r="J327" i="2"/>
  <c r="J323" i="2"/>
  <c r="J320" i="2"/>
  <c r="J317" i="2"/>
  <c r="J313" i="2"/>
  <c r="J310" i="2"/>
  <c r="J306" i="2"/>
  <c r="J303" i="2"/>
  <c r="J300" i="2"/>
  <c r="J297" i="2"/>
  <c r="J293" i="2"/>
  <c r="BK290" i="2"/>
  <c r="J287" i="2"/>
  <c r="J285" i="2"/>
  <c r="J282" i="2"/>
  <c r="BK279" i="2"/>
  <c r="BK277" i="2"/>
  <c r="J274" i="2"/>
  <c r="J272" i="2"/>
  <c r="J270" i="2"/>
  <c r="J268" i="2"/>
  <c r="J266" i="2"/>
  <c r="J263" i="2"/>
  <c r="J261" i="2"/>
  <c r="J257" i="2"/>
  <c r="J254" i="2"/>
  <c r="BK251" i="2"/>
  <c r="BK248" i="2"/>
  <c r="BK246" i="2"/>
  <c r="BK243" i="2"/>
  <c r="BK241" i="2"/>
  <c r="BK238" i="2"/>
  <c r="J236" i="2"/>
  <c r="J233" i="2"/>
  <c r="BK231" i="2"/>
  <c r="BK228" i="2"/>
  <c r="BK226" i="2"/>
  <c r="BK221" i="2"/>
  <c r="BK218" i="2"/>
  <c r="BK215" i="2"/>
  <c r="BK213" i="2"/>
  <c r="J213" i="2"/>
  <c r="J210" i="2"/>
  <c r="BK202" i="2"/>
  <c r="BK200" i="2"/>
  <c r="BK198" i="2"/>
  <c r="J198" i="2"/>
  <c r="J195" i="2"/>
  <c r="J193" i="2"/>
  <c r="J191" i="2"/>
  <c r="BK183" i="2"/>
  <c r="BK180" i="2"/>
  <c r="BK176" i="2"/>
  <c r="BK173" i="2"/>
  <c r="BK170" i="2"/>
  <c r="BK166" i="2"/>
  <c r="BK161" i="2"/>
  <c r="BK157" i="2"/>
  <c r="BK153" i="2"/>
  <c r="BK150" i="2"/>
  <c r="BK146" i="2"/>
  <c r="BK142" i="2"/>
  <c r="J138" i="2"/>
  <c r="J130" i="2"/>
  <c r="J125" i="2"/>
  <c r="BK121" i="2"/>
  <c r="BK119" i="2"/>
  <c r="BK117" i="2"/>
  <c r="BK114" i="2"/>
  <c r="BK109" i="2"/>
  <c r="BK104" i="2"/>
  <c r="BK100" i="2"/>
  <c r="J100" i="2"/>
  <c r="J97" i="2"/>
  <c r="J93" i="2"/>
  <c r="J92" i="3"/>
  <c r="J699" i="2"/>
  <c r="J696" i="2"/>
  <c r="BK694" i="2"/>
  <c r="BK691" i="2"/>
  <c r="J685" i="2"/>
  <c r="J677" i="2"/>
  <c r="J672" i="2"/>
  <c r="J667" i="2"/>
  <c r="J662" i="2"/>
  <c r="BK657" i="2"/>
  <c r="J650" i="2"/>
  <c r="J644" i="2"/>
  <c r="J640" i="2"/>
  <c r="J636" i="2"/>
  <c r="J630" i="2"/>
  <c r="J626" i="2"/>
  <c r="J621" i="2"/>
  <c r="BK614" i="2"/>
  <c r="J611" i="2"/>
  <c r="J605" i="2"/>
  <c r="J599" i="2"/>
  <c r="J593" i="2"/>
  <c r="BK585" i="2"/>
  <c r="J579" i="2"/>
  <c r="J575" i="2"/>
  <c r="J570" i="2"/>
  <c r="J565" i="2"/>
  <c r="J559" i="2"/>
  <c r="BK554" i="2"/>
  <c r="BK546" i="2"/>
  <c r="J525" i="2"/>
  <c r="BK519" i="2"/>
  <c r="J513" i="2"/>
  <c r="J509" i="2"/>
  <c r="BK503" i="2"/>
  <c r="J495" i="2"/>
  <c r="J492" i="2"/>
  <c r="J488" i="2"/>
  <c r="BK484" i="2"/>
  <c r="BK477" i="2"/>
  <c r="J473" i="2"/>
  <c r="J467" i="2"/>
  <c r="J458" i="2"/>
  <c r="BK453" i="2"/>
  <c r="J445" i="2"/>
  <c r="BK439" i="2"/>
  <c r="J432" i="2"/>
  <c r="J427" i="2"/>
  <c r="BK420" i="2"/>
  <c r="BK414" i="2"/>
  <c r="BK408" i="2"/>
  <c r="J401" i="2"/>
  <c r="J395" i="2"/>
  <c r="J387" i="2"/>
  <c r="J378" i="2"/>
  <c r="BK370" i="2"/>
  <c r="J137" i="3"/>
  <c r="BK115" i="3"/>
  <c r="BK107" i="3"/>
  <c r="BK101" i="3"/>
  <c r="J95" i="3"/>
  <c r="BK89" i="3"/>
  <c r="J688" i="2"/>
  <c r="BK685" i="2"/>
  <c r="BK677" i="2"/>
  <c r="BK672" i="2"/>
  <c r="BK667" i="2"/>
  <c r="BK640" i="2"/>
  <c r="BK633" i="2"/>
  <c r="J628" i="2"/>
  <c r="BK626" i="2"/>
  <c r="J617" i="2"/>
  <c r="BK611" i="2"/>
  <c r="BK605" i="2"/>
  <c r="BK599" i="2"/>
  <c r="BK593" i="2"/>
  <c r="BK588" i="2"/>
  <c r="BK582" i="2"/>
  <c r="J577" i="2"/>
  <c r="BK575" i="2"/>
  <c r="BK570" i="2"/>
  <c r="BK565" i="2"/>
  <c r="J556" i="2"/>
  <c r="J554" i="2"/>
  <c r="J546" i="2"/>
  <c r="BK540" i="2"/>
  <c r="BK537" i="2"/>
  <c r="BK535" i="2"/>
  <c r="J532" i="2"/>
  <c r="J530" i="2"/>
  <c r="BK527" i="2"/>
  <c r="BK522" i="2"/>
  <c r="BK516" i="2"/>
  <c r="J511" i="2"/>
  <c r="J506" i="2"/>
  <c r="BK501" i="2"/>
  <c r="BK495" i="2"/>
  <c r="J490" i="2"/>
  <c r="BK486" i="2"/>
  <c r="J481" i="2"/>
  <c r="J477" i="2"/>
  <c r="BK473" i="2"/>
  <c r="BK469" i="2"/>
  <c r="BK463" i="2"/>
  <c r="J461" i="2"/>
  <c r="BK456" i="2"/>
  <c r="BK450" i="2"/>
  <c r="J447" i="2"/>
  <c r="J439" i="2"/>
  <c r="BK436" i="2"/>
  <c r="BK430" i="2"/>
  <c r="J422" i="2"/>
  <c r="J417" i="2"/>
  <c r="J411" i="2"/>
  <c r="J408" i="2"/>
  <c r="BK401" i="2"/>
  <c r="BK395" i="2"/>
  <c r="BK387" i="2"/>
  <c r="BK378" i="2"/>
  <c r="BK366" i="2"/>
  <c r="BK364" i="2"/>
  <c r="BK359" i="2"/>
  <c r="BK356" i="2"/>
  <c r="BK352" i="2"/>
  <c r="BK349" i="2"/>
  <c r="BK346" i="2"/>
  <c r="BK343" i="2"/>
  <c r="BK341" i="2"/>
  <c r="BK337" i="2"/>
  <c r="BK333" i="2"/>
  <c r="BK327" i="2"/>
  <c r="BK323" i="2"/>
  <c r="BK320" i="2"/>
  <c r="BK317" i="2"/>
  <c r="BK313" i="2"/>
  <c r="BK310" i="2"/>
  <c r="BK306" i="2"/>
  <c r="BK303" i="2"/>
  <c r="BK300" i="2"/>
  <c r="BK297" i="2"/>
  <c r="BK293" i="2"/>
  <c r="J290" i="2"/>
  <c r="BK287" i="2"/>
  <c r="BK285" i="2"/>
  <c r="BK282" i="2"/>
  <c r="J279" i="2"/>
  <c r="J277" i="2"/>
  <c r="BK274" i="2"/>
  <c r="BK272" i="2"/>
  <c r="BK270" i="2"/>
  <c r="BK268" i="2"/>
  <c r="BK266" i="2"/>
  <c r="BK263" i="2"/>
  <c r="BK261" i="2"/>
  <c r="BK257" i="2"/>
  <c r="BK254" i="2"/>
  <c r="J251" i="2"/>
  <c r="J248" i="2"/>
  <c r="J246" i="2"/>
  <c r="J243" i="2"/>
  <c r="J241" i="2"/>
  <c r="J238" i="2"/>
  <c r="BK236" i="2"/>
  <c r="BK233" i="2"/>
  <c r="J231" i="2"/>
  <c r="J228" i="2"/>
  <c r="J226" i="2"/>
  <c r="BK223" i="2"/>
  <c r="J223" i="2"/>
  <c r="J221" i="2"/>
  <c r="J218" i="2"/>
  <c r="J215" i="2"/>
  <c r="BK210" i="2"/>
  <c r="BK206" i="2"/>
  <c r="J206" i="2"/>
  <c r="J202" i="2"/>
  <c r="J200" i="2"/>
  <c r="BK195" i="2"/>
  <c r="BK193" i="2"/>
  <c r="BK191" i="2"/>
  <c r="BK187" i="2"/>
  <c r="J187" i="2"/>
  <c r="J183" i="2"/>
  <c r="J180" i="2"/>
  <c r="J176" i="2"/>
  <c r="J173" i="2"/>
  <c r="J170" i="2"/>
  <c r="J166" i="2"/>
  <c r="J161" i="2"/>
  <c r="J157" i="2"/>
  <c r="J153" i="2"/>
  <c r="J150" i="2"/>
  <c r="J146" i="2"/>
  <c r="J142" i="2"/>
  <c r="BK138" i="2"/>
  <c r="BK130" i="2"/>
  <c r="BK125" i="2"/>
  <c r="J121" i="2"/>
  <c r="J119" i="2"/>
  <c r="J117" i="2"/>
  <c r="J114" i="2"/>
  <c r="J109" i="2"/>
  <c r="J104" i="2"/>
  <c r="BK97" i="2"/>
  <c r="BK93" i="2"/>
  <c r="AS54" i="1"/>
  <c r="P92" i="2" l="1"/>
  <c r="T92" i="2"/>
  <c r="P165" i="2"/>
  <c r="T165" i="2"/>
  <c r="BK205" i="2"/>
  <c r="T205" i="2"/>
  <c r="P260" i="2"/>
  <c r="R260" i="2"/>
  <c r="R204" i="2" s="1"/>
  <c r="BK316" i="2"/>
  <c r="J316" i="2"/>
  <c r="J66" i="2"/>
  <c r="R316" i="2"/>
  <c r="BK332" i="2"/>
  <c r="R332" i="2"/>
  <c r="BK400" i="2"/>
  <c r="J400" i="2"/>
  <c r="J69" i="2" s="1"/>
  <c r="R400" i="2"/>
  <c r="BK653" i="2"/>
  <c r="J653" i="2"/>
  <c r="J70" i="2" s="1"/>
  <c r="T653" i="2"/>
  <c r="P88" i="3"/>
  <c r="P87" i="3"/>
  <c r="T88" i="3"/>
  <c r="T87" i="3"/>
  <c r="BK123" i="3"/>
  <c r="J123" i="3" s="1"/>
  <c r="J64" i="3" s="1"/>
  <c r="P123" i="3"/>
  <c r="R123" i="3"/>
  <c r="T123" i="3"/>
  <c r="BK133" i="3"/>
  <c r="J133" i="3" s="1"/>
  <c r="J65" i="3" s="1"/>
  <c r="P133" i="3"/>
  <c r="R133" i="3"/>
  <c r="T133" i="3"/>
  <c r="BK92" i="2"/>
  <c r="J92" i="2" s="1"/>
  <c r="J61" i="2" s="1"/>
  <c r="R92" i="2"/>
  <c r="BK165" i="2"/>
  <c r="J165" i="2"/>
  <c r="J62" i="2" s="1"/>
  <c r="R165" i="2"/>
  <c r="P205" i="2"/>
  <c r="P204" i="2"/>
  <c r="R205" i="2"/>
  <c r="BK260" i="2"/>
  <c r="J260" i="2"/>
  <c r="J65" i="2" s="1"/>
  <c r="T260" i="2"/>
  <c r="P316" i="2"/>
  <c r="T316" i="2"/>
  <c r="P332" i="2"/>
  <c r="T332" i="2"/>
  <c r="P400" i="2"/>
  <c r="T400" i="2"/>
  <c r="P653" i="2"/>
  <c r="R653" i="2"/>
  <c r="BK88" i="3"/>
  <c r="J88" i="3" s="1"/>
  <c r="J61" i="3" s="1"/>
  <c r="R88" i="3"/>
  <c r="R87" i="3"/>
  <c r="E48" i="2"/>
  <c r="J52" i="2"/>
  <c r="F55" i="2"/>
  <c r="BE93" i="2"/>
  <c r="BE97" i="2"/>
  <c r="BE100" i="2"/>
  <c r="BE104" i="2"/>
  <c r="BE109" i="2"/>
  <c r="BE114" i="2"/>
  <c r="BE117" i="2"/>
  <c r="BE119" i="2"/>
  <c r="BE121" i="2"/>
  <c r="BE125" i="2"/>
  <c r="BE130" i="2"/>
  <c r="BE138" i="2"/>
  <c r="BE142" i="2"/>
  <c r="BE146" i="2"/>
  <c r="BE150" i="2"/>
  <c r="BE153" i="2"/>
  <c r="BE157" i="2"/>
  <c r="BE161" i="2"/>
  <c r="BE166" i="2"/>
  <c r="BE170" i="2"/>
  <c r="BE173" i="2"/>
  <c r="BE176" i="2"/>
  <c r="BE180" i="2"/>
  <c r="BE183" i="2"/>
  <c r="BE187" i="2"/>
  <c r="BE191" i="2"/>
  <c r="BE193" i="2"/>
  <c r="BE195" i="2"/>
  <c r="BE198" i="2"/>
  <c r="BE200" i="2"/>
  <c r="BE202" i="2"/>
  <c r="BE206" i="2"/>
  <c r="BE210" i="2"/>
  <c r="BE213" i="2"/>
  <c r="BE215" i="2"/>
  <c r="BE218" i="2"/>
  <c r="BE221" i="2"/>
  <c r="BE223" i="2"/>
  <c r="BE226" i="2"/>
  <c r="BE228" i="2"/>
  <c r="BE231" i="2"/>
  <c r="BE233" i="2"/>
  <c r="BE236" i="2"/>
  <c r="BE238" i="2"/>
  <c r="BE241" i="2"/>
  <c r="BE243" i="2"/>
  <c r="BE246" i="2"/>
  <c r="BE248" i="2"/>
  <c r="BE251" i="2"/>
  <c r="BE254" i="2"/>
  <c r="BE257" i="2"/>
  <c r="BE261" i="2"/>
  <c r="BE263" i="2"/>
  <c r="BE266" i="2"/>
  <c r="BE268" i="2"/>
  <c r="BE270" i="2"/>
  <c r="BE272" i="2"/>
  <c r="BE274" i="2"/>
  <c r="BE277" i="2"/>
  <c r="BE279" i="2"/>
  <c r="BE282" i="2"/>
  <c r="BE285" i="2"/>
  <c r="BE287" i="2"/>
  <c r="BE290" i="2"/>
  <c r="BE293" i="2"/>
  <c r="BE297" i="2"/>
  <c r="BE300" i="2"/>
  <c r="BE303" i="2"/>
  <c r="BE306" i="2"/>
  <c r="BE310" i="2"/>
  <c r="BE313" i="2"/>
  <c r="BE317" i="2"/>
  <c r="BE320" i="2"/>
  <c r="BE323" i="2"/>
  <c r="BE327" i="2"/>
  <c r="BE333" i="2"/>
  <c r="BE337" i="2"/>
  <c r="BE341" i="2"/>
  <c r="BE343" i="2"/>
  <c r="BE346" i="2"/>
  <c r="BE349" i="2"/>
  <c r="BE352" i="2"/>
  <c r="BE356" i="2"/>
  <c r="BE359" i="2"/>
  <c r="BE364" i="2"/>
  <c r="BE366" i="2"/>
  <c r="BE370" i="2"/>
  <c r="BE378" i="2"/>
  <c r="BE383" i="2"/>
  <c r="BE397" i="2"/>
  <c r="BE405" i="2"/>
  <c r="BE417" i="2"/>
  <c r="BE422" i="2"/>
  <c r="BE425" i="2"/>
  <c r="BE427" i="2"/>
  <c r="BE430" i="2"/>
  <c r="BE436" i="2"/>
  <c r="BE439" i="2"/>
  <c r="BE442" i="2"/>
  <c r="BE445" i="2"/>
  <c r="BE447" i="2"/>
  <c r="BE450" i="2"/>
  <c r="BE453" i="2"/>
  <c r="BE456" i="2"/>
  <c r="BE458" i="2"/>
  <c r="BE467" i="2"/>
  <c r="BE477" i="2"/>
  <c r="BE481" i="2"/>
  <c r="BE484" i="2"/>
  <c r="BE486" i="2"/>
  <c r="BE488" i="2"/>
  <c r="BE492" i="2"/>
  <c r="BE498" i="2"/>
  <c r="BE501" i="2"/>
  <c r="BE503" i="2"/>
  <c r="BE511" i="2"/>
  <c r="BE519" i="2"/>
  <c r="BE522" i="2"/>
  <c r="BE527" i="2"/>
  <c r="BE530" i="2"/>
  <c r="BE532" i="2"/>
  <c r="BE535" i="2"/>
  <c r="BE537" i="2"/>
  <c r="BE559" i="2"/>
  <c r="BE565" i="2"/>
  <c r="BE572" i="2"/>
  <c r="BE577" i="2"/>
  <c r="BE585" i="2"/>
  <c r="BE588" i="2"/>
  <c r="BE593" i="2"/>
  <c r="BE596" i="2"/>
  <c r="BE605" i="2"/>
  <c r="BE608" i="2"/>
  <c r="BE614" i="2"/>
  <c r="BE621" i="2"/>
  <c r="BE624" i="2"/>
  <c r="BE630" i="2"/>
  <c r="BE633" i="2"/>
  <c r="BE638" i="2"/>
  <c r="BE640" i="2"/>
  <c r="BE642" i="2"/>
  <c r="BE644" i="2"/>
  <c r="BE654" i="2"/>
  <c r="BE660" i="2"/>
  <c r="BE667" i="2"/>
  <c r="BE672" i="2"/>
  <c r="BE677" i="2"/>
  <c r="BE680" i="2"/>
  <c r="BE682" i="2"/>
  <c r="BE685" i="2"/>
  <c r="E48" i="3"/>
  <c r="J52" i="3"/>
  <c r="BE89" i="3"/>
  <c r="BE95" i="3"/>
  <c r="BE98" i="3"/>
  <c r="BE101" i="3"/>
  <c r="BE104" i="3"/>
  <c r="BE109" i="3"/>
  <c r="BE112" i="3"/>
  <c r="BE119" i="3"/>
  <c r="BE141" i="3"/>
  <c r="BK118" i="3"/>
  <c r="J118" i="3" s="1"/>
  <c r="J62" i="3" s="1"/>
  <c r="BK140" i="3"/>
  <c r="J140" i="3" s="1"/>
  <c r="J66" i="3" s="1"/>
  <c r="BE387" i="2"/>
  <c r="BE391" i="2"/>
  <c r="BE395" i="2"/>
  <c r="BE401" i="2"/>
  <c r="BE408" i="2"/>
  <c r="BE411" i="2"/>
  <c r="BE414" i="2"/>
  <c r="BE420" i="2"/>
  <c r="BE432" i="2"/>
  <c r="BE461" i="2"/>
  <c r="BE463" i="2"/>
  <c r="BE469" i="2"/>
  <c r="BE473" i="2"/>
  <c r="BE475" i="2"/>
  <c r="BE479" i="2"/>
  <c r="BE490" i="2"/>
  <c r="BE495" i="2"/>
  <c r="BE506" i="2"/>
  <c r="BE509" i="2"/>
  <c r="BE513" i="2"/>
  <c r="BE516" i="2"/>
  <c r="BE525" i="2"/>
  <c r="BE540" i="2"/>
  <c r="BE542" i="2"/>
  <c r="BE546" i="2"/>
  <c r="BE550" i="2"/>
  <c r="BE554" i="2"/>
  <c r="BE556" i="2"/>
  <c r="BE562" i="2"/>
  <c r="BE567" i="2"/>
  <c r="BE570" i="2"/>
  <c r="BE575" i="2"/>
  <c r="BE579" i="2"/>
  <c r="BE582" i="2"/>
  <c r="BE590" i="2"/>
  <c r="BE599" i="2"/>
  <c r="BE602" i="2"/>
  <c r="BE611" i="2"/>
  <c r="BE617" i="2"/>
  <c r="BE626" i="2"/>
  <c r="BE628" i="2"/>
  <c r="BE636" i="2"/>
  <c r="BE647" i="2"/>
  <c r="BE650" i="2"/>
  <c r="BE657" i="2"/>
  <c r="BE662" i="2"/>
  <c r="BE665" i="2"/>
  <c r="BE669" i="2"/>
  <c r="BE675" i="2"/>
  <c r="BE688" i="2"/>
  <c r="BE691" i="2"/>
  <c r="BE694" i="2"/>
  <c r="BE696" i="2"/>
  <c r="BE699" i="2"/>
  <c r="F55" i="3"/>
  <c r="BE92" i="3"/>
  <c r="BE107" i="3"/>
  <c r="BE115" i="3"/>
  <c r="BE124" i="3"/>
  <c r="BE127" i="3"/>
  <c r="BE130" i="3"/>
  <c r="BE134" i="3"/>
  <c r="BE137" i="3"/>
  <c r="F35" i="2"/>
  <c r="BB55" i="1" s="1"/>
  <c r="F35" i="3"/>
  <c r="BB56" i="1" s="1"/>
  <c r="F37" i="3"/>
  <c r="BD56" i="1" s="1"/>
  <c r="F34" i="2"/>
  <c r="BA55" i="1" s="1"/>
  <c r="F37" i="2"/>
  <c r="BD55" i="1" s="1"/>
  <c r="F36" i="3"/>
  <c r="BC56" i="1" s="1"/>
  <c r="F36" i="2"/>
  <c r="BC55" i="1" s="1"/>
  <c r="J34" i="3"/>
  <c r="AW56" i="1" s="1"/>
  <c r="F34" i="3"/>
  <c r="BA56" i="1" s="1"/>
  <c r="J34" i="2"/>
  <c r="AW55" i="1" s="1"/>
  <c r="T331" i="2" l="1"/>
  <c r="P331" i="2"/>
  <c r="R91" i="2"/>
  <c r="R122" i="3"/>
  <c r="R86" i="3" s="1"/>
  <c r="P122" i="3"/>
  <c r="P86" i="3"/>
  <c r="AU56" i="1"/>
  <c r="T204" i="2"/>
  <c r="T90" i="2" s="1"/>
  <c r="T91" i="2"/>
  <c r="T122" i="3"/>
  <c r="T86" i="3" s="1"/>
  <c r="R331" i="2"/>
  <c r="BK331" i="2"/>
  <c r="J331" i="2"/>
  <c r="J67" i="2" s="1"/>
  <c r="BK204" i="2"/>
  <c r="J204" i="2"/>
  <c r="J63" i="2"/>
  <c r="P91" i="2"/>
  <c r="P90" i="2"/>
  <c r="AU55" i="1"/>
  <c r="BK91" i="2"/>
  <c r="J91" i="2" s="1"/>
  <c r="J60" i="2" s="1"/>
  <c r="J205" i="2"/>
  <c r="J64" i="2"/>
  <c r="J332" i="2"/>
  <c r="J68" i="2"/>
  <c r="BK122" i="3"/>
  <c r="J122" i="3" s="1"/>
  <c r="J63" i="3" s="1"/>
  <c r="BK87" i="3"/>
  <c r="J87" i="3" s="1"/>
  <c r="J60" i="3" s="1"/>
  <c r="BD54" i="1"/>
  <c r="W33" i="1" s="1"/>
  <c r="J33" i="2"/>
  <c r="AV55" i="1" s="1"/>
  <c r="AT55" i="1" s="1"/>
  <c r="F33" i="3"/>
  <c r="AZ56" i="1" s="1"/>
  <c r="BA54" i="1"/>
  <c r="W30" i="1" s="1"/>
  <c r="J33" i="3"/>
  <c r="AV56" i="1" s="1"/>
  <c r="AT56" i="1" s="1"/>
  <c r="BB54" i="1"/>
  <c r="W31" i="1" s="1"/>
  <c r="BC54" i="1"/>
  <c r="W32" i="1" s="1"/>
  <c r="F33" i="2"/>
  <c r="AZ55" i="1" s="1"/>
  <c r="R90" i="2" l="1"/>
  <c r="BK90" i="2"/>
  <c r="J90" i="2" s="1"/>
  <c r="J30" i="2" s="1"/>
  <c r="AG55" i="1" s="1"/>
  <c r="AN55" i="1" s="1"/>
  <c r="BK86" i="3"/>
  <c r="J86" i="3" s="1"/>
  <c r="J59" i="3" s="1"/>
  <c r="AZ54" i="1"/>
  <c r="W29" i="1" s="1"/>
  <c r="AW54" i="1"/>
  <c r="AK30" i="1" s="1"/>
  <c r="AU54" i="1"/>
  <c r="AX54" i="1"/>
  <c r="AY54" i="1"/>
  <c r="J39" i="2" l="1"/>
  <c r="J59" i="2"/>
  <c r="AV54" i="1"/>
  <c r="AK29" i="1" s="1"/>
  <c r="J30" i="3"/>
  <c r="AG56" i="1" s="1"/>
  <c r="AN56" i="1" s="1"/>
  <c r="J39" i="3" l="1"/>
  <c r="AG54" i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<sst xmlns="http://schemas.openxmlformats.org/spreadsheetml/2006/main" count="6420" uniqueCount="1399">
  <si>
    <t>Export Komplet</t>
  </si>
  <si>
    <t>VZ</t>
  </si>
  <si>
    <t>2.0</t>
  </si>
  <si>
    <t>ZAMOK</t>
  </si>
  <si>
    <t>False</t>
  </si>
  <si>
    <t>{213126a7-ef3b-4c3f-bff9-64a42564c691}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</si>
  <si>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</si>
  <si>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</si>
  <si>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</si>
  <si>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</si>
  <si>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</si>
  <si>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</si>
  <si>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</si>
  <si>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</si>
  <si>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C401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</si>
  <si>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</si>
  <si>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</si>
  <si>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Karlova náměstí v Třebíč</t>
  </si>
  <si>
    <t>KSO:</t>
  </si>
  <si>
    <t/>
  </si>
  <si>
    <t>CC-CZ:</t>
  </si>
  <si>
    <t>Místo:</t>
  </si>
  <si>
    <t>Třebíč, Karlovo nám.</t>
  </si>
  <si>
    <t>Datum:</t>
  </si>
  <si>
    <t>28. 4. 2020</t>
  </si>
  <si>
    <t>Zadavatel:</t>
  </si>
  <si>
    <t>IČ:</t>
  </si>
  <si>
    <t>00290629</t>
  </si>
  <si>
    <t>Město Třebíč</t>
  </si>
  <si>
    <t>DIČ:</t>
  </si>
  <si>
    <t>CZ00290629</t>
  </si>
  <si>
    <t>Uchazeč:</t>
  </si>
  <si>
    <t>Vyplň údaj</t>
  </si>
  <si>
    <t>Projektant:</t>
  </si>
  <si>
    <t>Ing. Karel Tomek</t>
  </si>
  <si>
    <t>True</t>
  </si>
  <si>
    <t>Zpracovatel:</t>
  </si>
  <si>
    <t>25522043</t>
  </si>
  <si>
    <t>Elektro - ing. Klíma s.r.o.</t>
  </si>
  <si>
    <t>CZ25522043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</si>
  <si>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</si>
  <si>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</si>
  <si>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</si>
  <si>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</si>
  <si>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</si>
  <si>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</si>
  <si>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</si>
  <si>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</si>
  <si>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</si>
  <si>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</si>
  <si>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</si>
  <si>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</si>
  <si>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</si>
  <si>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</si>
  <si>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</si>
  <si>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</si>
  <si>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</si>
  <si>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</si>
  <si>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</si>
  <si>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</si>
  <si>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</si>
  <si>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</si>
  <si>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</si>
  <si>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</si>
  <si>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</si>
  <si>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</si>
  <si>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</si>
  <si>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</si>
  <si>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</si>
  <si>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</si>
  <si>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</si>
  <si>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</si>
  <si>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</si>
  <si>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</si>
  <si>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</si>
  <si>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</si>
  <si>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</si>
  <si>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</si>
  <si>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</si>
  <si>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</si>
  <si>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</si>
  <si>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C 401 a C 402</t>
  </si>
  <si>
    <t>Veřejné osvětlení a Ostatní stavební elektroinstalace v prostoru náměstí</t>
  </si>
  <si>
    <t>STA</t>
  </si>
  <si>
    <t>1</t>
  </si>
  <si>
    <t>{43106002-4644-4039-ada4-7ca10288ce5d}</t>
  </si>
  <si>
    <t>82875</t>
  </si>
  <si>
    <t>2</t>
  </si>
  <si>
    <t>SO 02-VRN</t>
  </si>
  <si>
    <t>VRN - Vedlejší rozpočtové náklady</t>
  </si>
  <si>
    <t>{e6b0c97a-2c17-4341-854a-6194d31a9b2b}</t>
  </si>
  <si>
    <t>828 75</t>
  </si>
  <si>
    <t>KRYCÍ LIST SOUPISU PRACÍ</t>
  </si>
  <si>
    <t>Objekt:</t>
  </si>
  <si>
    <t>SO C 401 a C 402 - Veřejné osvětlení a Ostatní stavební elektroinstalace v prostoru náměstí</t>
  </si>
  <si>
    <t>22249</t>
  </si>
  <si>
    <t>CZ-CPV:</t>
  </si>
  <si>
    <t>44320000-9</t>
  </si>
  <si>
    <t>CZ-CPA:</t>
  </si>
  <si>
    <t>42.22.22</t>
  </si>
  <si>
    <t>Město Třebíč, Karlovo nám. 104/55, 674 01 Třebíč</t>
  </si>
  <si>
    <t>Ing. Karel Tomek, autorizace: 1400201</t>
  </si>
  <si>
    <t>Ing. Josef Klíma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</si>
  <si>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</si>
  <si>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</si>
  <si>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</si>
  <si>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</si>
  <si>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</si>
  <si>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</si>
  <si>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práce-bourání</t>
  </si>
  <si>
    <t>PSV - Práce a dodávky PSV</t>
  </si>
  <si>
    <t xml:space="preserve">    741 - Elektroinstalace - silnoproud</t>
  </si>
  <si>
    <t xml:space="preserve">    742 - Elektroinstalace - slaboproud</t>
  </si>
  <si>
    <t>HZS - Hodinové zúčtovací sazby</t>
  </si>
  <si>
    <t>M - Práce a dodávky M</t>
  </si>
  <si>
    <t xml:space="preserve">    46-M - Zemní práce při extr.mont.pracích</t>
  </si>
  <si>
    <t xml:space="preserve">    21-M - Elektromontáže</t>
  </si>
  <si>
    <t xml:space="preserve">    22-M - Montáže oznam. a zabezp.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</si>
  <si>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</si>
  <si>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</si>
  <si>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</si>
  <si>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</si>
  <si>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</si>
  <si>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</si>
  <si>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</si>
  <si>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</si>
  <si>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</si>
  <si>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</si>
  <si>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</si>
  <si>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</si>
  <si>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</si>
  <si>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</si>
  <si>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</si>
  <si>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</si>
  <si>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</si>
  <si>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179</t>
  </si>
  <si>
    <t>K</t>
  </si>
  <si>
    <t>119003227</t>
  </si>
  <si>
    <t>Mobilní plotová zábrana vyplněná dráty výšky do 2,2 m pro zabezpečení výkopu zřízení</t>
  </si>
  <si>
    <t>m</t>
  </si>
  <si>
    <t>CS ÚRS 2020 01</t>
  </si>
  <si>
    <t>4</t>
  </si>
  <si>
    <t>-1228347975</t>
  </si>
  <si>
    <t>PP</t>
  </si>
  <si>
    <t>Pomocné konstrukce při zabezpečení výkopu svislé ocelové mobilní oplocení, výšky do 2,2 m panely vyplněné dráty zřízení</t>
  </si>
  <si>
    <t>PSC</t>
  </si>
  <si>
    <t xml:space="preserve">Poznámka k souboru cen:_x000D_
1. V ceně zřízení -2121, -2131, -2411, -3211, -3212, -3213, -3215, -3217, -3121, -3223, -3227 jsou započteny i náklady na opotřebení._x000D_
2. V ceně zřízení mobilního oplocení -3211, -3213, -3217, -3223, -3227 je zahrnuto i opotřebení betonové patky, vzpěry, spojky._x000D_
3. Položku -2411 lze použít pouze pro šířku výkopu do 1,0 m._x000D_
4. V položce -3131 jsou započteny i náklady na dřevěný sloupek._x000D_
5. U položek -2311, -4111, -4121 je uvažováno se 100% opotřebením. Bezpečný vlez nebo výlez se zpravidla umisťuje po 20 m délky výkopu._x000D_
6. Položky tohoto souboru cen jsou určeny k ocenění pomocných konstrukcí sloužících k zabezpečení výkopů (BOZP) na veřejných prostranstvích (v obcích, na komunikacích apod.). Položky nelze užít k ocenění zařízení staveniště, pokud se toto oceňuje pomocí VRN._x000D_
</t>
  </si>
  <si>
    <t>VV</t>
  </si>
  <si>
    <t>2200</t>
  </si>
  <si>
    <t>180</t>
  </si>
  <si>
    <t>119003228</t>
  </si>
  <si>
    <t>Mobilní plotová zábrana vyplněná dráty výšky do 2,2 m pro zabezpečení výkopu odstranění</t>
  </si>
  <si>
    <t>-755365558</t>
  </si>
  <si>
    <t>Pomocné konstrukce při zabezpečení výkopu svislé ocelové mobilní oplocení, výšky do 2,2 m panely vyplněné dráty odstranění</t>
  </si>
  <si>
    <t>178</t>
  </si>
  <si>
    <t>M</t>
  </si>
  <si>
    <t>95250820</t>
  </si>
  <si>
    <t>nájem kus/měsíc dílce plotové-europloty, standardní panel medium 3500x2000mm</t>
  </si>
  <si>
    <t>kus</t>
  </si>
  <si>
    <t>8</t>
  </si>
  <si>
    <t>-885255268</t>
  </si>
  <si>
    <t>P</t>
  </si>
  <si>
    <t>Poznámka k položce:_x000D_
100 ks nájem na 9 měsíců.</t>
  </si>
  <si>
    <t>100*9</t>
  </si>
  <si>
    <t>176</t>
  </si>
  <si>
    <t>119002121</t>
  </si>
  <si>
    <t>Přechodová lávka délky do 2 m včetně zábradlí pro zabezpečení výkopu zřízení</t>
  </si>
  <si>
    <t>936107364</t>
  </si>
  <si>
    <t>Pomocné konstrukce při zabezpečení výkopu vodorovné pochozí přechodová lávka délky do 2 m včetně zábradlí zřízení</t>
  </si>
  <si>
    <t>Poznámka k položce:_x000D_
Počet objektů Karlova nám., před nimiž je plánována trasa VO.</t>
  </si>
  <si>
    <t>67</t>
  </si>
  <si>
    <t>177</t>
  </si>
  <si>
    <t>119002122</t>
  </si>
  <si>
    <t>Přechodová lávka délky do 2 m včetně zábradlí pro zabezpečení výkopu odstranění</t>
  </si>
  <si>
    <t>187453578</t>
  </si>
  <si>
    <t>Pomocné konstrukce při zabezpečení výkopu vodorovné pochozí přechodová lávka délky do 2 m včetně zábradlí odstranění</t>
  </si>
  <si>
    <t>3</t>
  </si>
  <si>
    <t>95250800</t>
  </si>
  <si>
    <t>nájem za 8 až 28 dnů lávky přechodové 2000x900 zábradlí v 1000mm</t>
  </si>
  <si>
    <t>256</t>
  </si>
  <si>
    <t>64</t>
  </si>
  <si>
    <t>1954980141</t>
  </si>
  <si>
    <t>4*28</t>
  </si>
  <si>
    <t>93</t>
  </si>
  <si>
    <t>31686150</t>
  </si>
  <si>
    <t>lávka ocelová přes výkopy 1500x1000mm</t>
  </si>
  <si>
    <t>2087127047</t>
  </si>
  <si>
    <t>94</t>
  </si>
  <si>
    <t>31686151</t>
  </si>
  <si>
    <t>lávka ocelová přes výkopy 2000x1000mm</t>
  </si>
  <si>
    <t>1870885662</t>
  </si>
  <si>
    <t>120001101</t>
  </si>
  <si>
    <t>Příplatek za ztížení odkopávky nebo prokopávky v blízkosti inženýrských sítí</t>
  </si>
  <si>
    <t>m3</t>
  </si>
  <si>
    <t>Příplatek k cenám vykopávek za ztížení vykopávky v blízkosti podzemního vedení nebo výbušnin v horninách jakékoliv třídy</t>
  </si>
  <si>
    <t xml:space="preserve">Poznámka k souboru cen:_x000D_
1. Cena je určena pro:_x000D_
a) podzemní vedení procházející odkopávkou nebo prokopávkou, korytem vodoteče, melioračním kanálem nebo uložené ve stěně výkopu při jakékoliv hloubce vedení pod původním terénem nebo jeho výšce nade dnem výkopu a jakémkoliv jeho směru ke stranám výkopu,_x000D_
b) výbušniny nezaložené dodavatelem._x000D_
2. Cenu lze použít i tehdy, narazí-li se na vedení nebo výbušninu až při vykopávce, a to pro objem výkopu, který je projektantem nebo investorem označen, v němž by toto nebo jiné nepředvídané vedení nebo výbušnina mohlo být uloženo._x000D_
3. Cenu nelze použít pro ztížení vykopávky v blízkosti podzemních vedení nebo výbušnin, u nichž je projektem zakázáno použít při vykopávce kovové nástroje nebo nářadí. Tyto práce se ocení individuálně._x000D_
4. Množství ztížení vykopávky v blízkosti:_x000D_
a) podzemního vedení, jehož půdorysná a výšková plocha:_x000D_
- je v projektu uvedena, určí se jako objem myšleného hranolu, jehož průřezem je obdélník, jehož horní vodorovná a obě svislé strany jsou ve vzdálenosti 0,5 m a dolní vodorovná strana je ve vzdálenosti 1 m od přilehlého vnějšího líce vedení, příp. jeho obalu a délka se rovná osové délce vedení ve výkopišti nebo délce vedení ve stěně výkopu. Vymezí-li projekt, v němž je nutno při vykopávce postupovat opatrně, větší prostor, platí cena pro celý objem výkopku v tomto prostoru._x000D_
- není v projektu uvedena, avšak která podle projektu nebo podle sdělení investora jsou pravděpodobně ve výkopišti uložena, se rovná objemu výkopu, která je projektem nebo investorem takto označen._x000D_
b) výbušniny určí vždy projektant nebo investor, ať je v projektu uvedeno či neuvedeno._x000D_
5. Je-li vedení položeno ve výkopišti tak, že se vykopávka v celém výše popsaném objemu nevykopává, např. blízko stěn nebo dna výkopu, oceňuje se ztížení vykopávky jen pro tu část objemu, v níž se vykopávka provádí._x000D_
6. Jsou-li ve výkopišti dvě vedení položena tak blízko sebe, že se výše uvedené objemy pro obě vedení pronikají, určí se množství ztížení vykopávky tak, aby se pronik započetl jen jednou._x000D_
7. Objem ztížení vykopávky se od celkového objemu výkopu neodečítá._x000D_
8. Dočasné zajištění různých podzemních vedení ve výkopišti se oceňuje cenami souboru cen 119 00-14. Dočasné zajištění podzemního potrubí nebo vedení ve výkopišti._x000D_
</t>
  </si>
  <si>
    <t>1500*0,5*0,6</t>
  </si>
  <si>
    <t>140</t>
  </si>
  <si>
    <t>133112011</t>
  </si>
  <si>
    <t>Hloubení šachet v hornině třídy těžitelnosti I, skupiny 1 a 2, plocha výkopu do 4 m2 ručně</t>
  </si>
  <si>
    <t>-247768021</t>
  </si>
  <si>
    <t>Hloubení šachet ručně zapažených i nezapažených v horninách třídy těžitelnosti I skupiny 1 a 2, půdorysná plocha výkopu do 4 m2</t>
  </si>
  <si>
    <t xml:space="preserve">Poznámka k souboru cen:_x000D_
1. Ceny jsou určeny pro šachty hloubky do 6 m. Šachty větších hloubek se oceňují individuálně._x000D_
2. V cenách jsou započteny i náklady na svislé přemístění výkopku, urovnání dna do předepsaného profilu a spádu, přehození výkopku na přilehlém terénu na vzdálenost do 3 m od hrany šachty nebo naložení na dopravní prostředek._x000D_
</t>
  </si>
  <si>
    <t>Poznámka k položce:_x000D_
Pro zemní rozváděče (4 ks) a šachty (2 ks)._x000D_
Pro zemní šachtičky pro stánky - 2 ks</t>
  </si>
  <si>
    <t>(4+2)*1,5*1,2*1,2+(6)*0,6*0,6*0,6</t>
  </si>
  <si>
    <t>171201221</t>
  </si>
  <si>
    <t>Poplatek za uložení na skládce (skládkovné) zeminy a kamení kód odpadu 17 05 04</t>
  </si>
  <si>
    <t>t</t>
  </si>
  <si>
    <t>Poplatek za uložení stavebního odpadu na skládce (skládkovné) zeminy a kamení zatříděného do Katalogu odpadů pod kódem 17 05 04</t>
  </si>
  <si>
    <t xml:space="preserve">Poznámka k souboru cen:_x000D_
1. Ceny uvedené v souboru cen je doporučeno opravit podle aktuálních cen místně příslušné skládky._x000D_
2. V cenách je započítán poplatek za ukládání odpadu dle zákona 185/2001 Sb._x000D_
</t>
  </si>
  <si>
    <t>Poznámka k položce:_x000D_
Likvidace zeminy po jámách pro stožáry a zemní rozváděče a šachty._x000D_
Likvidace zeminy jako přebytek pískového lože.</t>
  </si>
  <si>
    <t>((4+2)*1,5*1,2*1,2+(6)*0,6*0,6*0,6)*1,8</t>
  </si>
  <si>
    <t>(54*0,8*0,8)*1,8</t>
  </si>
  <si>
    <t>(2200*0,5*0,3)*1,8</t>
  </si>
  <si>
    <t>Součet</t>
  </si>
  <si>
    <t>132</t>
  </si>
  <si>
    <t>132153301</t>
  </si>
  <si>
    <t>Hloubení rýh pro sběrné a svodné drény rýhovačem hl do 1,0 m v hornině třídy těžitelnosti I a II, skupiny 1 až 4</t>
  </si>
  <si>
    <t>-1609179694</t>
  </si>
  <si>
    <t>Hloubení rýh pro drény rýhovačem ve sklonu terénu do 15° v jakémkoliv množství, s úpravou do předepsaného spádu, v suchu, mokru i ve vodě sběrné i svodné DN do 200 v horninách třídy těžitelnosti I a II, skupiny 1 až 4 hloubky do 1 m</t>
  </si>
  <si>
    <t xml:space="preserve">Poznámka k souboru cen:_x000D_
1. Ceny nelze použít pro hloubení rýh:_x000D_
a) v tekoucím písku; toto hloubení se oceňuje individuálně,_x000D_
b) vedených pod silnicemi, polními cestami a v místech, kde projekt předepisuje zhutněný zásyp rýh nebo použítí betonových trub._x000D_
2. V cenách jsou započteny i náklady na svislé přemístění výkopku a na odstranění napadávky hornin._x000D_
3. Pro volbu cen podle hloubky rýhy rozhoduje průměrná hloubka úseků určených projektem._x000D_
4. Objem rýhy pro drén se od objemu výkopu pro objekty na drenážní síti neodečítá._x000D_
5. Hloubka se určuje v ose rýhy vždy od povrchu i s ornicí._x000D_
6. Délka rýhy se určuje v ose rýhy průběžně přes objekty._x000D_
</t>
  </si>
  <si>
    <t>Poznámka k položce:_x000D_
Pro vsaky zemních rozváděčů a šachet.</t>
  </si>
  <si>
    <t>133</t>
  </si>
  <si>
    <t>174253301</t>
  </si>
  <si>
    <t>Zásyp rýh pro drény hl do 1,0 m</t>
  </si>
  <si>
    <t>702029820</t>
  </si>
  <si>
    <t>Zásyp rýh pro drény bez zhutnění, pro jakékoliv množství sběrné a svodné drény hloubky do 1 m</t>
  </si>
  <si>
    <t xml:space="preserve">Poznámka k souboru cen:_x000D_
1. Ceny jsou určeny pro zásyp rýhy vyhloubených rýhovačem._x000D_
2. Zásyp rýhy pro drény se zhutněním se oceňuje cenou 174 1 Zásyp sypaninou se zhutněním._x000D_
3. Zásyp kolem objektů na drenážní síti se oceňuje cenami 174 Zásyp sypaninou. Objem zásypu rýh se od tohoto zásypu neodečítá._x000D_
4. V cenách jsou započteny i náklady na navršení přebytečného výkopku nad rýhu nebo jeho rozprostření podél rýhy._x000D_
5. Délka rýhy se určuje v ose rýhy průběžně přes objekty. Drenážní objekty v rýze se od délky rýhy neodečítají._x000D_
6. Objem drenážních trubek se od objemu zásypu rýh ani od objemu zásypu kolem objektu neodečítá._x000D_
</t>
  </si>
  <si>
    <t>134</t>
  </si>
  <si>
    <t>69311081</t>
  </si>
  <si>
    <t>geotextilie netkaná separační, ochranná, filtrační, drenážní PES 300g/m2</t>
  </si>
  <si>
    <t>m2</t>
  </si>
  <si>
    <t>1362658304</t>
  </si>
  <si>
    <t>80*(0,5+0,3+0,5+0,3+0,5)</t>
  </si>
  <si>
    <t>135</t>
  </si>
  <si>
    <t>28611293</t>
  </si>
  <si>
    <t>trubka drenážní flexibilní neperforovaná PVC-U SN 4 DN 100 pro meliorace, dočasné nebo odlehčovací drenáže</t>
  </si>
  <si>
    <t>1293644673</t>
  </si>
  <si>
    <t>136</t>
  </si>
  <si>
    <t>58343930</t>
  </si>
  <si>
    <t>kamenivo drcené hrubé frakce 16/32</t>
  </si>
  <si>
    <t>2105894929</t>
  </si>
  <si>
    <t>80*0,5*0,3*2,7</t>
  </si>
  <si>
    <t>137</t>
  </si>
  <si>
    <t>58344171</t>
  </si>
  <si>
    <t>štěrkodrť frakce 0/32</t>
  </si>
  <si>
    <t>-1635791243</t>
  </si>
  <si>
    <t>Poznámka k položce:_x000D_
Pro usazení zemních rozváděčů (4 ks) a šachet (2 ks)_x000D_
Pro provizorní zapravení překopů komunikací - 15 překopů</t>
  </si>
  <si>
    <t>((4+2)*(1,2*1,2*1,5-0,8*0,8*1)+15*(10*0,8*0,4))*2,8</t>
  </si>
  <si>
    <t>138</t>
  </si>
  <si>
    <t>58931963</t>
  </si>
  <si>
    <t>beton C 8/10 kamenivo frakce 0/8</t>
  </si>
  <si>
    <t>184067929</t>
  </si>
  <si>
    <t>Poznámka k položce:_x000D_
Pro usazení zemních rozváděčů (4 ks) a šachet (2 ks)</t>
  </si>
  <si>
    <t>(4+2)*(1*1*0,15)*2</t>
  </si>
  <si>
    <t>9</t>
  </si>
  <si>
    <t>Ostatní konstrukce a práce-bourání</t>
  </si>
  <si>
    <t>945412112</t>
  </si>
  <si>
    <t>Teleskopická hydraulická montážní plošina výška zdvihu do 21 m</t>
  </si>
  <si>
    <t>den</t>
  </si>
  <si>
    <t>Teleskopická hydraulická montážní plošina na samohybném podvozku, s otočným košem výšky zdvihu do 21 m</t>
  </si>
  <si>
    <t>Poznámka k položce:_x000D_
Stavba stožáru, připojení svítidla a jeho osazení včetně montáže kabeláže, montáž náklonu svítidla dle světelně technického výpočtu._x000D_
Bez obsluhy.</t>
  </si>
  <si>
    <t>54*0,5</t>
  </si>
  <si>
    <t>168</t>
  </si>
  <si>
    <t>945412112.R01</t>
  </si>
  <si>
    <t>Autojeřáb 8t</t>
  </si>
  <si>
    <t>1111978713</t>
  </si>
  <si>
    <t>Poznámka k položce:_x000D_
Stavba stožárů._x000D_
Bez obsluhy.</t>
  </si>
  <si>
    <t>170</t>
  </si>
  <si>
    <t>945412112.R02</t>
  </si>
  <si>
    <t>Traktorbagr - rýpadlo nakladač</t>
  </si>
  <si>
    <t>1519130927</t>
  </si>
  <si>
    <t>Poznámka k položce:_x000D_
Stavební přípomoci. Naložení zeminy z mezideponie na dopravní prostředek._x000D_
Bez obsluhy.</t>
  </si>
  <si>
    <t>7</t>
  </si>
  <si>
    <t>HZS4131</t>
  </si>
  <si>
    <t>Hodinová zúčtovací sazba jeřábník</t>
  </si>
  <si>
    <t>hod</t>
  </si>
  <si>
    <t>Hodinové zúčtovací sazby ostatních profesí obsluha stavebních strojů a zařízení jeřábník</t>
  </si>
  <si>
    <t>Poznámka k položce:_x000D_
Stavba stožárů VO, skládání materiálů.</t>
  </si>
  <si>
    <t>8*5</t>
  </si>
  <si>
    <t>5</t>
  </si>
  <si>
    <t>28611156</t>
  </si>
  <si>
    <t>trubka kanalizační PVC DN 315x2000mm SN8</t>
  </si>
  <si>
    <t xml:space="preserve">Poznámka k položce:_x000D_
Trubka pro základovou kontrukci stožáru VO._x000D_
</t>
  </si>
  <si>
    <t>145</t>
  </si>
  <si>
    <t>953961111</t>
  </si>
  <si>
    <t>Kotvy chemickým tmelem M 8 hl 80 mm do betonu, ŽB nebo kamene s vyvrtáním otvoru</t>
  </si>
  <si>
    <t>-923809211</t>
  </si>
  <si>
    <t>Kotvy chemické s vyvrtáním otvoru do betonu, železobetonu nebo tvrdého kamene tmel, velikost M 8, hloubka 80 mm</t>
  </si>
  <si>
    <t xml:space="preserve">Poznámka k souboru cen:_x000D_
1. V cenách 953 96-11 a 953 96-12 jsou započteny i náklady na:_x000D_
a) rozměření, vrtání a spotřebu vrtáků. Pro velikost M 8 až M 30 jsou započteny náklady na vrtání příklepovými vrtáky, pro velikost M 33 až M 39 diamantovými korunkami,_x000D_
b) vyfoukání otvoru, přípravu kotev k uložení do otvorů, vyplnění kotevních otvorů tmelem nebo chemickou patronou včetně dodávky materiálu._x000D_
2. V cenách 953 96-51.. jsou započteny i náklady na dodání a zasunutí kotevního šroubu do otvoru vyplněného chemickým tmelem nebo patronou a dotažení matice._x000D_
</t>
  </si>
  <si>
    <t>7*8</t>
  </si>
  <si>
    <t>146</t>
  </si>
  <si>
    <t>953961112</t>
  </si>
  <si>
    <t>Kotvy chemické s vyvrtáním otvoru  do betonu, železobetonu nebo tvrdého kamene tmel, velikost M 10, hloubka 90 mm</t>
  </si>
  <si>
    <t>656354060</t>
  </si>
  <si>
    <t>Kotvy chemické s vyvrtáním otvoru do betonu, železobetonu nebo tvrdého kamene tmel, velikost M 10, hloubka 90 mm</t>
  </si>
  <si>
    <t>155</t>
  </si>
  <si>
    <t>971042341</t>
  </si>
  <si>
    <t>Vybourání otvorů v betonových příčkách a zdech pl do 0,09 m2 tl do 300 mm</t>
  </si>
  <si>
    <t>992807053</t>
  </si>
  <si>
    <t>156</t>
  </si>
  <si>
    <t>971042361</t>
  </si>
  <si>
    <t>Vybourání otvorů v betonových příčkách a zdech pl do 0,09 m2 tl do 600 mm</t>
  </si>
  <si>
    <t>402076130</t>
  </si>
  <si>
    <t>157</t>
  </si>
  <si>
    <t>974031142</t>
  </si>
  <si>
    <t>Vysekání rýh ve zdivu cihelném hl do 70 mm š do 100 mm</t>
  </si>
  <si>
    <t>813368032</t>
  </si>
  <si>
    <t>8*3+65</t>
  </si>
  <si>
    <t>158</t>
  </si>
  <si>
    <t>974049143</t>
  </si>
  <si>
    <t>Vysekání rýh v betonových zdech hl do 70 mm š do 100 mm</t>
  </si>
  <si>
    <t>-1080849733</t>
  </si>
  <si>
    <t>159</t>
  </si>
  <si>
    <t>974049221</t>
  </si>
  <si>
    <t>Vysekání rýh v betonových zdech u stropu hl do 30 mm š do 30 mm</t>
  </si>
  <si>
    <t>1587550958</t>
  </si>
  <si>
    <t>162</t>
  </si>
  <si>
    <t>974049221.R01</t>
  </si>
  <si>
    <t>D+M vnitřního zapravení zdiva po vysekaných kabelových drážkách a průrazech - uvedení do původního stavu</t>
  </si>
  <si>
    <t>-641226520</t>
  </si>
  <si>
    <t>PSV</t>
  </si>
  <si>
    <t>Práce a dodávky PSV</t>
  </si>
  <si>
    <t>741</t>
  </si>
  <si>
    <t>Elektroinstalace - silnoproud</t>
  </si>
  <si>
    <t>215</t>
  </si>
  <si>
    <t>741136001</t>
  </si>
  <si>
    <t>Propojení kabel celoplastový spojkou venkovní smršťovací do 1 kV 5x4-16 mm2</t>
  </si>
  <si>
    <t>16</t>
  </si>
  <si>
    <t>1432205096</t>
  </si>
  <si>
    <t>Propojení kabelů nebo vodičů spojkou venkovní teplem smršťovací kabelů celoplastových, počtu a průřezu žil 5x4 až 16 mm2</t>
  </si>
  <si>
    <t>Poznámka k položce:_x000D_
Spojka impulsního kabelu VO CYKY-J 5x4 mm2</t>
  </si>
  <si>
    <t>216</t>
  </si>
  <si>
    <t>35436020</t>
  </si>
  <si>
    <t>spojka kabelová smršťovaná přímé do 1kV 91ah-20-5s 5x1,5-6mm</t>
  </si>
  <si>
    <t>32</t>
  </si>
  <si>
    <t>-1636813423</t>
  </si>
  <si>
    <t>Poznámka k položce:_x000D_
Tepelně smrštitelná kabelová spojka pro NN kabel CYKY-J 5x4 včetně lisovacích s tepelně smršťovacích trubiček.</t>
  </si>
  <si>
    <t>188</t>
  </si>
  <si>
    <t>741210401</t>
  </si>
  <si>
    <t>Montáž rozváděč nebo krabice nevýbušná do 5 kg</t>
  </si>
  <si>
    <t>-120145512</t>
  </si>
  <si>
    <t>Montáž rozváděčů nebo krabic nevýbušných bez zapojení vodičů hmotnosti do 5 kg</t>
  </si>
  <si>
    <t>189</t>
  </si>
  <si>
    <t>34571521.R01</t>
  </si>
  <si>
    <t>Elektroinstalační krabice nástěnná, IP 54, pro svorkovnicové zakončení kabeláže, rozměr cca 100x100x150 mm, možnost doplnění min. 3 kabelových průchodek pro kabely 3x1,5 až 5x2,5</t>
  </si>
  <si>
    <t>-1595818850</t>
  </si>
  <si>
    <t>Poznámka k položce:_x000D_
Elektroinstalační krabice nástěnná, IP 54, pro svorkovnicové zakončení kabeláže, rozměr cca 100x100x150 mm, možnost doplnění min. 3 kabelových průchodek pro kabely 3x1,5 až 5x2,5</t>
  </si>
  <si>
    <t>190</t>
  </si>
  <si>
    <t>34571521.R02</t>
  </si>
  <si>
    <t>Elektroinstalační zakrytovaná svorkovnice, 3-pólová do 2,5 mm2, IP 44, pro svorkovnicové zakončení kabeláže, rozměr cca 40 x 76 x 15 mm - nutnost koordinace s dodávkou lavic</t>
  </si>
  <si>
    <t>-1037682274</t>
  </si>
  <si>
    <t>Poznámka k položce:_x000D_
Nutná koordinace s dodávkou architektonických lavic tak, aby bylo v projektovaném meziprostoru připojit LED pásky.</t>
  </si>
  <si>
    <t>186</t>
  </si>
  <si>
    <t>741313101</t>
  </si>
  <si>
    <t>Montáž zásuvek průmyslových spojovacích provedení IP 67 2P+PE 16 A</t>
  </si>
  <si>
    <t>337675380</t>
  </si>
  <si>
    <t>Montáž zásuvek průmyslových se zapojením vodičů spojovacích, provedení IP 67 2P+PE 16 A</t>
  </si>
  <si>
    <t>187</t>
  </si>
  <si>
    <t>34551140</t>
  </si>
  <si>
    <t>zásuvka se šroubovým krytem IP 67, třípólová 2P+PE, 16A, 230 V, připojení na volný kabel</t>
  </si>
  <si>
    <t>-1164370185</t>
  </si>
  <si>
    <t>Poznámka k položce:_x000D_
zásuvka se šroubovým krytem IP 67, třípólová 2P+PE, 16A, 230 V, připojení na volný kabel</t>
  </si>
  <si>
    <t>191</t>
  </si>
  <si>
    <t>741313121</t>
  </si>
  <si>
    <t>Montáž zásuvek průmyslových spojovacích provedení IP 67 3P+N+PE 16 A</t>
  </si>
  <si>
    <t>1000061255</t>
  </si>
  <si>
    <t>Montáž zásuvek průmyslových se zapojením vodičů spojovacích, provedení IP 67 3P+N+PE 16 A</t>
  </si>
  <si>
    <t>192</t>
  </si>
  <si>
    <t>35811132</t>
  </si>
  <si>
    <t>zásuvka nepropustná spojovací 16A 400V 5pólová IP67, 16 A na pohyblivý konec kabelu</t>
  </si>
  <si>
    <t>-1314420107</t>
  </si>
  <si>
    <t>Poznámka k položce:_x000D_
zásuvka nepropustná spojovací 16A 400V 5pólová IP67, 16 A na pohyblivý konec kabelu</t>
  </si>
  <si>
    <t>193</t>
  </si>
  <si>
    <t>741313122</t>
  </si>
  <si>
    <t>Montáž zásuvek průmyslových spojovacích provedení IP 67 3P+N+PE 32 A</t>
  </si>
  <si>
    <t>2143212061</t>
  </si>
  <si>
    <t>Montáž zásuvek průmyslových se zapojením vodičů spojovacích, provedení IP 67 3P+N+PE 32 A</t>
  </si>
  <si>
    <t>194</t>
  </si>
  <si>
    <t>35811134</t>
  </si>
  <si>
    <t>zásuvka nepropustná spojovací 32A 400V 5pólová IP67, 16 A na pohyblivý konec kabelu</t>
  </si>
  <si>
    <t>-1560929710</t>
  </si>
  <si>
    <t>Poznámka k položce:_x000D_
zásuvka nepropustná spojovací 32A 400V 5pólová IP67, 16 A na pohyblivý konec kabelu</t>
  </si>
  <si>
    <t>184</t>
  </si>
  <si>
    <t>741314021</t>
  </si>
  <si>
    <t>Montáž vidlic průmyslových spojovacích 16 A, 2P+PE</t>
  </si>
  <si>
    <t>-176520393</t>
  </si>
  <si>
    <t>Montáž vidlic průmyslových se zapojením vodičů spojovacích, provedení 2P+PE 16 A</t>
  </si>
  <si>
    <t>185</t>
  </si>
  <si>
    <t>35811561</t>
  </si>
  <si>
    <t>vidlice průmyslová, nepropustná IP 67, 16A, 230V 3pólová - 2P+PE, připojení na pohyblivý kabel</t>
  </si>
  <si>
    <t>669841532</t>
  </si>
  <si>
    <t>Poznámka k položce:_x000D_
vidlice průmyslová, nepropustná IP 67, 16A, 230V 3pólová - 2P+PE, připojení na pohyblivý kabel</t>
  </si>
  <si>
    <t>195</t>
  </si>
  <si>
    <t>741314041</t>
  </si>
  <si>
    <t>Montáž vidlic průmyslových spojovacích 16 A, 3P+N+PE</t>
  </si>
  <si>
    <t>1285483404</t>
  </si>
  <si>
    <t>Montáž vidlic průmyslových se zapojením vodičů spojovacích, provedení 3P+N+PE 16 A</t>
  </si>
  <si>
    <t>196</t>
  </si>
  <si>
    <t>35811562</t>
  </si>
  <si>
    <t>vidlice nepropustná spojovací 16A 400V 5pólová IP67, 16 A na pohyblivý konec kabelu</t>
  </si>
  <si>
    <t>-2018621680</t>
  </si>
  <si>
    <t>Poznámka k položce:_x000D_
vidlice nepropustná spojovací 16A 400V 5pólová IP67, 16 A na pohyblivý konec kabelu</t>
  </si>
  <si>
    <t>197</t>
  </si>
  <si>
    <t>741314042</t>
  </si>
  <si>
    <t>Montáž vidlic průmyslových spojovacích 32 A, 3P+N+PE</t>
  </si>
  <si>
    <t>38805245</t>
  </si>
  <si>
    <t>Montáž vidlic průmyslových se zapojením vodičů spojovacích, provedení 3P+N+PE 32 A</t>
  </si>
  <si>
    <t>198</t>
  </si>
  <si>
    <t>35811564</t>
  </si>
  <si>
    <t>vidlice nepropustná spojovací 32A 400V 5pólová IP67, 16 A na pohyblivý konec kabelu</t>
  </si>
  <si>
    <t>1099569744</t>
  </si>
  <si>
    <t>210</t>
  </si>
  <si>
    <t>741320135</t>
  </si>
  <si>
    <t>Montáž jistič dvoupólový nn do 25 A ve skříni</t>
  </si>
  <si>
    <t>1995893335</t>
  </si>
  <si>
    <t>Montáž jističů se zapojením vodičů dvoupólových nn do 25 A ve skříni</t>
  </si>
  <si>
    <t>54*6</t>
  </si>
  <si>
    <t>211</t>
  </si>
  <si>
    <t>35889206.M02</t>
  </si>
  <si>
    <t>chránič proudový 2pólový s jističem 16A pracovního proudu 0,03A. 10 kA na DIN lištu</t>
  </si>
  <si>
    <t>90772284</t>
  </si>
  <si>
    <t>54*3</t>
  </si>
  <si>
    <t>212</t>
  </si>
  <si>
    <t>35889206.M01</t>
  </si>
  <si>
    <t>chránič proudový 2pólový s jističem 10A pracovního proudu 0,03A. 10 kA na DIN lištu</t>
  </si>
  <si>
    <t>1602688370</t>
  </si>
  <si>
    <t>742</t>
  </si>
  <si>
    <t>Elektroinstalace - slaboproud</t>
  </si>
  <si>
    <t>118</t>
  </si>
  <si>
    <t>220182022</t>
  </si>
  <si>
    <t>Uložení HDPE trubky pro optický kabel do výkopu bez zřízení lože a bez krytí</t>
  </si>
  <si>
    <t>-264211731</t>
  </si>
  <si>
    <t>Uložení trubky HDPE do výkopu pro optický kabel bez zřízení lože a bez krytí</t>
  </si>
  <si>
    <t>119</t>
  </si>
  <si>
    <t>34571350.M01</t>
  </si>
  <si>
    <t>trubka elektroinstalační ohebná dvouplášťová korugovaná (chránička) D 32/40mm, HDPE+LDPE</t>
  </si>
  <si>
    <t>-1139633022</t>
  </si>
  <si>
    <t>trubka elektroinstalační HDPE 40/33 pro optické rozvody</t>
  </si>
  <si>
    <t>375*1,2 'Přepočtené koeficientem množství</t>
  </si>
  <si>
    <t>128</t>
  </si>
  <si>
    <t>360080063.R01</t>
  </si>
  <si>
    <t>Vyhotovení sváru na optickém vlákně</t>
  </si>
  <si>
    <t>-2134031314</t>
  </si>
  <si>
    <t>129</t>
  </si>
  <si>
    <t>405631240.M01</t>
  </si>
  <si>
    <t>Ochrana optického sváru, průsvitná</t>
  </si>
  <si>
    <t>-1162460500</t>
  </si>
  <si>
    <t>130</t>
  </si>
  <si>
    <t>405631240.R01</t>
  </si>
  <si>
    <t>Optický pigtail SM 9/125um, konektor E2000/APC, délka 1 m</t>
  </si>
  <si>
    <t>353695071</t>
  </si>
  <si>
    <t>131</t>
  </si>
  <si>
    <t>405631211.M01</t>
  </si>
  <si>
    <t>Optická spojka E2000/ APC SM</t>
  </si>
  <si>
    <t>-1447548100</t>
  </si>
  <si>
    <t>116</t>
  </si>
  <si>
    <t>742121001</t>
  </si>
  <si>
    <t>Montáž kabelů sdělovacích pro vnitřní rozvody do 15 žil</t>
  </si>
  <si>
    <t>1011699423</t>
  </si>
  <si>
    <t>Montáž kabelů sdělovacích pro vnitřní rozvody počtu žil do 15</t>
  </si>
  <si>
    <t xml:space="preserve">Poznámka k souboru cen:_x000D_
1. Ceny lze použít i pro ocenění koaxiálních kabelů._x000D_
</t>
  </si>
  <si>
    <t>117</t>
  </si>
  <si>
    <t>11150095.M01</t>
  </si>
  <si>
    <t>kabel sdělovací U/FTP, Cat 6A, LSZH plášť, 4 páry, MODnet</t>
  </si>
  <si>
    <t>-1083017822</t>
  </si>
  <si>
    <t>102</t>
  </si>
  <si>
    <t>742230007</t>
  </si>
  <si>
    <t>Montáž konzoly pro kryt nebo kameru</t>
  </si>
  <si>
    <t>-1119727292</t>
  </si>
  <si>
    <t>Montáž kamerového systému konzoly pro kryt nebo kameru</t>
  </si>
  <si>
    <t>Poznámka k položce:_x000D_
Osazení na stožár VO.</t>
  </si>
  <si>
    <t>112</t>
  </si>
  <si>
    <t>31686130.R01</t>
  </si>
  <si>
    <t>konzola 0,72m systémového lešení</t>
  </si>
  <si>
    <t>-2128654953</t>
  </si>
  <si>
    <t>Konzola na stožár VO pro kameru</t>
  </si>
  <si>
    <t>103</t>
  </si>
  <si>
    <t>742230008</t>
  </si>
  <si>
    <t>Montáž spínavého zdroje s krytem a akumulátorem</t>
  </si>
  <si>
    <t>1819091696</t>
  </si>
  <si>
    <t>Montáž kamerového systému spínavého zdroje s krytem a akumulátorem</t>
  </si>
  <si>
    <t>104</t>
  </si>
  <si>
    <t>374221110.R01</t>
  </si>
  <si>
    <t>Zdroj napájení kamerového systému, 48 V DC, 480 W, (10 A)</t>
  </si>
  <si>
    <t>-988547814</t>
  </si>
  <si>
    <t>Poznámka k položce:_x000D_
- Vhodný pro napájení kamer po PoE_x000D_
- Provozní teploty: -40°C až +70°C_x000D_
- Montáž: Na DIN lištu_x000D_
- Výkon: 480W_x000D_
- Výstupní napětí: 48-56 V DC_x000D_
- Vstupní napětí: 230 V AC_x000D_
- záruka 36 měsíců</t>
  </si>
  <si>
    <t>99</t>
  </si>
  <si>
    <t>742230101</t>
  </si>
  <si>
    <t>Licence k připojení jedné kamery k SW</t>
  </si>
  <si>
    <t>230321819</t>
  </si>
  <si>
    <t>Montáž kamerového systému - nastavení a instalace licence k připojení jedné kamery k SW</t>
  </si>
  <si>
    <t>5+1</t>
  </si>
  <si>
    <t>113</t>
  </si>
  <si>
    <t>742230101.R01</t>
  </si>
  <si>
    <t>Licence pro čtení SPZ, 2 video kanály, kontrola přístupu včetně ovládání vstupně-výstupních modulů, počítání vozidel a času na lokalitě</t>
  </si>
  <si>
    <t>1144543576</t>
  </si>
  <si>
    <t>Poznámka k položce:_x000D_
 Zahrnuje funkce LITE verze Number OK:_x000D_
Detekce SPZ z videa různých zdrojů (IP kamera, DVR nebo NVR rekordér, obecný RTSP zdroj)_x000D_
Ukládání snímků vozidel společně s databází průjezdů_x000D_
Vytváření skupin vozidel_x000D_
Záběry kamer lze rozdělit do několika zón, SW detekuje i směr jízdy_x000D_
Vytváření komplexních reportů, export_x000D_
Integrace TCP protokolu s možností zasílání čtených dat_x000D_
Přímý přístup do SQL databáze pro produkty 3. stran</t>
  </si>
  <si>
    <t>100</t>
  </si>
  <si>
    <t>742230102</t>
  </si>
  <si>
    <t>Instalace a nastavení SW pro sledování kamer</t>
  </si>
  <si>
    <t>41084928</t>
  </si>
  <si>
    <t>Montáž kamerového systému - instalace a nastavení SW kamer</t>
  </si>
  <si>
    <t>114</t>
  </si>
  <si>
    <t>CNGE3FE8MSPOEHO</t>
  </si>
  <si>
    <t>Průmyslový PoE++ 11 port Fast Ethernet L2 switch</t>
  </si>
  <si>
    <t>-1148226969</t>
  </si>
  <si>
    <t>Poznámka k položce:_x000D_
 Switch bude osazen minimálně:_x000D_
8x porty 10/100Base-TX RJ-45 - PoE++(až 60W)_x000D_
3x SFP porty 100/1000 Base-FX - (dva z SFP portů podporují až 2.5Gbps)_x000D_
_x000D_
Napájení bude pomocí 12-48V DC nebo 90-264V AC, k dispozici budou dvě svorkovnice pro redundanci napájení. _x000D_
_x000D_
Minimální technické parametry:_x000D_
Pro kruhové aplikace je kromě Spanning Tree protokolů (IEEE 802.1d STP a IEEE 802.1w RSTP) k dispozici také speciální protokol X-Ring, který zajišťuje obnovení do 20ms. X-Ring lze využít také v redundantních topologiích Dual Homing, Couple Ring nebo Central Ring. Mezi další podproované funkce patří VLAN, QoS, ACL, Port Mirroring, IGMP, omezení šířky pásma, Port Trunking a další. Nová verze switche CNGE3FE8MSPOEHO podporuje nejnovější komunikační protokoly ComNet jako C-Ring nebo Com-Ring pro vytvoření redundantní kruhové topologie a spolupráci s protokoly jiných výrobců._x000D_
Parametry_x000D_
Provozní teploty: -40°C až +75°C_x000D_
Management: SNMP, Webové rozhraní_x000D_
PoE/port: PoE++ (60W)_x000D_
Montáž: Na DIN lištu, Na zeď_x000D_
Uplink porty (rychlost): 1 Gbps optika, 100 Mbps optika, 2.5 Gbps optika_x000D_
Hlavní porty (rychlost): 10 Mbps metalika, 100 Mbps metalika_x000D_
_x000D_
Záruka: 60 měsíců</t>
  </si>
  <si>
    <t>115</t>
  </si>
  <si>
    <t>GP-3124-L2CD</t>
  </si>
  <si>
    <t>SFP transceiver, 1,25Gbps, SM 1310nm, 20km, LC konektory, digitální diagnostika</t>
  </si>
  <si>
    <t>-2099425317</t>
  </si>
  <si>
    <t>Poznámka k položce:_x000D_
SFP transceiver with DDMI, 1.25G, 1310nm, SM, 20km, Dual LC connectors, Temp. 0~70°C_x000D_
Minimální technické parametry:_x000D_
Vlnová délka: 1310 nm_x000D_
Rychlost: 1 Gbps_x000D_
Optické vlákno: Single-mode dual fiber_x000D_
Optický konektor: LC_x000D_
Vzdálenost / dosah: 20 km_x000D_
Provozní teploty: 0°C až +70°C_x000D_
Formát: SFP_x000D_
Digitální diagnostika DMI: Ano_x000D_
Protokol: 1Gb Ethernet_x000D_
_x000D_
Záruka: 60 měsíců</t>
  </si>
  <si>
    <t>101</t>
  </si>
  <si>
    <t>742230103</t>
  </si>
  <si>
    <t>Nastavení záběru podle přání uživatele</t>
  </si>
  <si>
    <t>-2140861911</t>
  </si>
  <si>
    <t>Nastavení záběru podle přání uživatele - nastavení a instalace záběru podle přání uživatele</t>
  </si>
  <si>
    <t>Poznámka k položce:_x000D_
Koordinace s MěÚ Třebíč - odbor vnitřní správy oddělení informatiky.</t>
  </si>
  <si>
    <t>1+5</t>
  </si>
  <si>
    <t>125</t>
  </si>
  <si>
    <t>7422343210.R01</t>
  </si>
  <si>
    <t>Montáž vjezdového ochranného sloupku pro kameru na čtení SPZ</t>
  </si>
  <si>
    <t>-1550421559</t>
  </si>
  <si>
    <t>126</t>
  </si>
  <si>
    <t>31686100.M01</t>
  </si>
  <si>
    <t>Vjezdový ochranný sloupek pro kameru na čtení SPZ</t>
  </si>
  <si>
    <t>-555938255</t>
  </si>
  <si>
    <t>Poznámka k položce:_x000D_
Navazuje na SVO2 (skříň VO), nutná koordinace.</t>
  </si>
  <si>
    <t>HZS</t>
  </si>
  <si>
    <t>Hodinové zúčtovací sazby</t>
  </si>
  <si>
    <t>160</t>
  </si>
  <si>
    <t>HZS1302</t>
  </si>
  <si>
    <t>Hodinová zúčtovací sazba zedník specialista</t>
  </si>
  <si>
    <t>512</t>
  </si>
  <si>
    <t>-1500554481</t>
  </si>
  <si>
    <t>Hodinové zúčtovací sazby profesí HSV provádění konstrukcí zedník specialista</t>
  </si>
  <si>
    <t>2*4*8</t>
  </si>
  <si>
    <t>161</t>
  </si>
  <si>
    <t>HZS1312</t>
  </si>
  <si>
    <t>Hodinová zúčtovací sazba omítkář - štukatér</t>
  </si>
  <si>
    <t>1807813730</t>
  </si>
  <si>
    <t>Hodinové zúčtovací sazby profesí HSV provádění konstrukcí omítkář - štukatér</t>
  </si>
  <si>
    <t>2*2*8</t>
  </si>
  <si>
    <t>169</t>
  </si>
  <si>
    <t>HZS4121</t>
  </si>
  <si>
    <t>Hodinová zúčtovací sazba obsluha strojů</t>
  </si>
  <si>
    <t>-2000044671</t>
  </si>
  <si>
    <t>Hodinové zúčtovací sazby ostatních profesí obsluha stavebních strojů a zařízení obsluha strojů</t>
  </si>
  <si>
    <t>Poznámka k položce:_x000D_
Obsluha montážní plošiny.</t>
  </si>
  <si>
    <t>27*8</t>
  </si>
  <si>
    <t>171</t>
  </si>
  <si>
    <t>HZS4122</t>
  </si>
  <si>
    <t>Hodinová zúčtovací sazba obsluha strojů speciálních</t>
  </si>
  <si>
    <t>-2144762980</t>
  </si>
  <si>
    <t>Hodinové zúčtovací sazby ostatních profesí obsluha stavebních strojů a zařízení obsluha strojů speciálních</t>
  </si>
  <si>
    <t>Poznámka k položce:_x000D_
Strojník traktorbargu.</t>
  </si>
  <si>
    <t>8*7</t>
  </si>
  <si>
    <t>Práce a dodávky M</t>
  </si>
  <si>
    <t>46-M</t>
  </si>
  <si>
    <t>Zemní práce při extr.mont.pracích</t>
  </si>
  <si>
    <t>167</t>
  </si>
  <si>
    <t>460030194</t>
  </si>
  <si>
    <t>Řezání podkladu nebo krytu živičného tloušťky do 20 cm</t>
  </si>
  <si>
    <t>1475022470</t>
  </si>
  <si>
    <t>Přípravné terénní práce řezání spár v podkladu nebo krytu živičném, tloušťky přes 15 do 20 cm</t>
  </si>
  <si>
    <t xml:space="preserve">Poznámka k souboru cen:_x000D_
1. V cenách -0001 až -0007 nejsou zahrnuty náklady na odstranění kamenů, kořenů a ostatních nevhodných přimísenin, tyto práce se oceňují individuálně._x000D_
2. U cen -0021 až -0025 se u středně hustého porostu uvažuje hustota do 3 ks/m2, u hustého porostu přes 3 ks/m2._x000D_
3. U ceny -0092 se počítá první vytržený obrubník trojnásobnou délkou._x000D_
</t>
  </si>
  <si>
    <t>6*10*2</t>
  </si>
  <si>
    <t>460050703</t>
  </si>
  <si>
    <t>Hloubení nezapažených jam pro stožáry veřejného osvětlení ručně v hornině tř 3</t>
  </si>
  <si>
    <t>Hloubení nezapažených jam ručně pro stožáry s přemístěním výkopku do vzdálenosti 3 m od okraje jámy nebo naložením na dopravní prostředek, včetně zásypu, zhutnění a urovnání povrchu veřejného osvětlení včetně odstranění krytu a podkladu komunikace, v hornině třídy 3</t>
  </si>
  <si>
    <t xml:space="preserve">Poznámka k souboru cen:_x000D_
1. Ceny hloubení jam v hornině třídy 6 a 7 jsou stanoveny za použití pneumatického kladiva._x000D_
</t>
  </si>
  <si>
    <t>54</t>
  </si>
  <si>
    <t>214</t>
  </si>
  <si>
    <t>460490051</t>
  </si>
  <si>
    <t>Krytí spojek, koncovek a odbočnic pro kabely do 6 kV cihlami s ložem a zásypem pískem</t>
  </si>
  <si>
    <t>797641694</t>
  </si>
  <si>
    <t>Krytí kabelů, spojek, koncovek a odbočnic spojek, koncovek a odbočnic včetně podkladové a zásypové vrstvy s dodáním kopaného písku a uložením do rýhy cihlami tloušťky do 10 cm, pro kabel do 6 kV</t>
  </si>
  <si>
    <t>20</t>
  </si>
  <si>
    <t>460080033</t>
  </si>
  <si>
    <t>Základové konstrukce ze ŽB tř. C 16/20</t>
  </si>
  <si>
    <t>Základové konstrukce základ bez bednění do rostlé zeminy z monolitického železobetonu bez výztuže tř. C 16/20</t>
  </si>
  <si>
    <t>54*0,8*0,8*1,7</t>
  </si>
  <si>
    <t>166</t>
  </si>
  <si>
    <t>460120019</t>
  </si>
  <si>
    <t>Naložení výkopku strojně z hornin třídy 1 až 4</t>
  </si>
  <si>
    <t>982814406</t>
  </si>
  <si>
    <t>Ostatní zemní práce při stavbě nadzemních vedení naložení výkopku strojně, z hornin třídy 1 až 4</t>
  </si>
  <si>
    <t>2200*0,5*(0,8-0,3)</t>
  </si>
  <si>
    <t>460150263</t>
  </si>
  <si>
    <t>Hloubení kabelových zapažených i nezapažených rýh ručně š 50 cm, hl 80 cm, v hornině tř 3</t>
  </si>
  <si>
    <t>Hloubení zapažených i nezapažených kabelových rýh ručně včetně urovnání dna s přemístěním výkopku do vzdálenosti 3 m od okraje jámy nebo naložením na dopravní prostředek šířky 50 cm, hloubky 80 cm, v hornině třídy 3</t>
  </si>
  <si>
    <t xml:space="preserve">Poznámka k souboru cen:_x000D_
1. Ceny hloubení rýh v hornině třídy 6 a 7 se oceňují cenami souboru cen 460 20- . Hloubení nezapažených kabelových rýh strojně._x000D_
</t>
  </si>
  <si>
    <t>10</t>
  </si>
  <si>
    <t>460201604</t>
  </si>
  <si>
    <t>Hloubení kabelových nezapažených rýh jakýchkoli rozměrů strojně v hornině tř 4</t>
  </si>
  <si>
    <t>Hloubení nezapažených kabelových rýh strojně s přemístěním výkopku do vzdálenosti 3 m od okraje jámy nebo naložením na dopravní prostředek jakýchkoli rozměrů, v hornině třídy 4</t>
  </si>
  <si>
    <t xml:space="preserve">Poznámka k souboru cen:_x000D_
1. Ceny hloubení rýh strojně v hornině třídy 6 a 7 jsou stanoveny za použití trhaviny._x000D_
</t>
  </si>
  <si>
    <t>700*0,5*0,8</t>
  </si>
  <si>
    <t>12</t>
  </si>
  <si>
    <t>460201612</t>
  </si>
  <si>
    <t>Zarovnání kabelových rýh š přes 50 do 80 cm po výkopu strojně</t>
  </si>
  <si>
    <t>Hloubení nezapažených kabelových rýh strojně zarovnání kabelových rýh po výkopu strojně, šířka rýhy přes 50 do 80 cm</t>
  </si>
  <si>
    <t>165</t>
  </si>
  <si>
    <t>162551108</t>
  </si>
  <si>
    <t>Vodorovné přemístění do 3000 m výkopku/sypaniny z horniny třídy těžitelnosti I, skupiny 1 až 3</t>
  </si>
  <si>
    <t>-1575689988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</si>
  <si>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</si>
  <si>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</si>
  <si>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Poznámka k položce:_x000D_
Zemina a stávající vrchní vrstvy v trase výkopu. Výkopek bude uložen na meziskládku ul. Řípovská. Jakmile bude výkop připraven k zásypu, bude zasypáván tímto materiálem.</t>
  </si>
  <si>
    <t>(2200*0,5*(0,8-0,3))*2</t>
  </si>
  <si>
    <t>22</t>
  </si>
  <si>
    <t>460560263</t>
  </si>
  <si>
    <t>Zásyp rýh ručně šířky 50 cm, hloubky 80 cm, z horniny třídy 3</t>
  </si>
  <si>
    <t>Zásyp kabelových rýh ručně s uložením výkopku ve vrstvách včetně zhutnění a urovnání povrchu šířky 50 cm hloubky 80 cm, v hornině třídy 3</t>
  </si>
  <si>
    <t>163</t>
  </si>
  <si>
    <t>460561821</t>
  </si>
  <si>
    <t>Zásyp rýh strojně včetně zhutnění a urovnání povrchu - v zástavbě</t>
  </si>
  <si>
    <t>322829834</t>
  </si>
  <si>
    <t>Zásyp kabelových rýh strojně s uložením výkopku ve vrstvách včetně zhutnění a urovnání povrchu v zástavbě</t>
  </si>
  <si>
    <t xml:space="preserve">Poznámka k souboru cen:_x000D_
1. Ceny 460 56-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V cenách je započteno přemístění sypaniny ze vzdálenosti 10 m od kraje výkopu nebo zasypávaného prostoru, měřeno k těžišti skládky._x000D_
4. Míru zhutnění předepisuje projekt._x000D_
</t>
  </si>
  <si>
    <t>(2200-400)*0,5*0,8</t>
  </si>
  <si>
    <t>13</t>
  </si>
  <si>
    <t>162651111</t>
  </si>
  <si>
    <t>Vodorovné přemístění do 4000 m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</si>
  <si>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</si>
  <si>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(4+2)*1,5*1,2*1,2+(1+1)*0,6*0,6*0,6</t>
  </si>
  <si>
    <t>54*0,8*0,8</t>
  </si>
  <si>
    <t>2200*0,5*0,3</t>
  </si>
  <si>
    <t>14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</si>
  <si>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</si>
  <si>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</si>
  <si>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</si>
  <si>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</si>
  <si>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Poznámka k položce:_x000D_
Uložení sypaniny a vrchních vrstev výkopku kabelové trasy na mezideponii na ul. Řípovská. Tímto materiálem se bude výkop opět zasypávat.</t>
  </si>
  <si>
    <t>181152302</t>
  </si>
  <si>
    <t>Úprava pláně pro silnice a dálnice v zářezech se zhutněním</t>
  </si>
  <si>
    <t>Úprava pláně na stavbách silnic a dálnic strojně v zářezech mimo skalních se zhutněním</t>
  </si>
  <si>
    <t xml:space="preserve">Poznámka k souboru cen:_x000D_
1. Ceny 15-2301, 15-2302, 25-2301 a 25-2305 jsou určeny pro urovnání nově zřizovaných ploch vodorovných nebo ve sklonu do 1:5 pod zpevnění ploch jakéhokoliv druhu, pod humusování, drnování a dále předepíše-li projekt urovnání pláně z jiného důvodu._x000D_
2. Cena 15-2303 je určena pro vyplnění sypaninou prohlubní zářezů v horninách třídy těžitelnosti II a III, skupiny 5 až 7._x000D_
3. Ceny neplatí pro zhutnění podloží pod násypy; toto zhutnění se oceňuje cenou 171 15-2101 Zhutnění podloží pod násypy._x000D_
4. Ceny neplatí pro urovnání lavic šířky do 3 m přerušujících svahy, pro urovnání dna příkopů pro jakoukoliv jejich šířku; toto urovnání se oceňuje cenami souboru cen 182 Svahování trvalých svahů do projektovaných profilů._x000D_
5. Urovnání ploch ve sklonu přes 1:5 (svahování) se oceňuje cenou 182 20-1101 Svahování trvalých svahů do projektovaných profilů._x000D_
6. Vyplnění prohlubní v horninách třídy II a III betonem nebo stabilizací se oceňuje cenami části A 01 katalogu 822-1 Komunikace pozemní a letiště._x000D_
</t>
  </si>
  <si>
    <t>2200*0,8*0,5</t>
  </si>
  <si>
    <t>171152501</t>
  </si>
  <si>
    <t>Zhutnění podloží z hornin soudržných nebo nesoudržných pod násypy</t>
  </si>
  <si>
    <t>Zhutnění podloží pod násypy z rostlé horniny třídy těžitelnosti I a II, skupiny 1 až 4 z hornin soudružných a nesoudržných</t>
  </si>
  <si>
    <t xml:space="preserve">Poznámka k souboru cen:_x000D_
1. Cena je určena pro zhutnění ploch vodorovných nebo ve sklonu do 1 : 5, je-li předepsáno zhutnění do hloubky 0,7 m od pláně._x000D_
2. Cenu nelze použít pro zhutnění podloží z hornin konzistence kašovité až tekoucí._x000D_
3. Množství jednotek se určí v m2 půdorysné plochy zhutněného podloží._x000D_
</t>
  </si>
  <si>
    <t>2200*0,5</t>
  </si>
  <si>
    <t>17</t>
  </si>
  <si>
    <t>460421101</t>
  </si>
  <si>
    <t>Lože kabelů z písku nebo štěrkopísku tl 10 cm nad kabel, bez zakrytí, šířky lože do 65 cm</t>
  </si>
  <si>
    <t>Kabelové lože včetně podsypu, zhutnění a urovnání povrchu z písku nebo štěrkopísku tloušťky 10 cm nad kabel bez zakrytí, šířky do 65 cm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</si>
  <si>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</si>
  <si>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1500+700</t>
  </si>
  <si>
    <t>18</t>
  </si>
  <si>
    <t>460490013</t>
  </si>
  <si>
    <t>Krytí kabelů výstražnou fólií šířky 34 cm</t>
  </si>
  <si>
    <t>Krytí kabelů, spojek, koncovek a odbočnic kabelů výstražnou fólií z PVC včetně vyrovnání povrchu rýhy, rozvinutí a uložení fólie do rýhy, fólie šířky do 34cm</t>
  </si>
  <si>
    <t>19</t>
  </si>
  <si>
    <t>69311311</t>
  </si>
  <si>
    <t>pás varovný plný PE š 330mm s potiskem</t>
  </si>
  <si>
    <t>(1500+700)*2</t>
  </si>
  <si>
    <t>21-M</t>
  </si>
  <si>
    <t>Elektromontáže</t>
  </si>
  <si>
    <t>23</t>
  </si>
  <si>
    <t>210100001</t>
  </si>
  <si>
    <t>Ukončení vodičů v rozváděči nebo na přístroji včetně zapojení průřezu žíly do 2,5 mm2</t>
  </si>
  <si>
    <t>Ukončení vodičů izolovaných s označením a zapojením v rozváděči nebo na přístroji průřezu žíly do 2,5 mm2</t>
  </si>
  <si>
    <t>Poznámka k položce:_x000D_
Kabely svítidel a vývodů zakončených svorkovnicí.</t>
  </si>
  <si>
    <t>(67)*2*3+54*5*2+7*2*2+3*3*2*2</t>
  </si>
  <si>
    <t>206</t>
  </si>
  <si>
    <t>210100013</t>
  </si>
  <si>
    <t>Ukončení vodičů v rozváděči nebo na přístroji včetně zapojení průřezu žíly do 4 mm2</t>
  </si>
  <si>
    <t>887372880</t>
  </si>
  <si>
    <t>Ukončení vodičů izolovaných s označením a zapojením v rozváděči nebo na přístroji průřezu žíly do 4 mm2</t>
  </si>
  <si>
    <t>4*2*5+3*5*2</t>
  </si>
  <si>
    <t>207</t>
  </si>
  <si>
    <t>210100002</t>
  </si>
  <si>
    <t>Ukončení vodičů v rozváděči nebo na přístroji včetně zapojení průřezu žíly do 6 mm2</t>
  </si>
  <si>
    <t>698022562</t>
  </si>
  <si>
    <t>Ukončení vodičů izolovaných s označením a zapojením v rozváděči nebo na přístroji průřezu žíly do 6 mm2</t>
  </si>
  <si>
    <t>3*2*5+27*2+3*2*13</t>
  </si>
  <si>
    <t>204</t>
  </si>
  <si>
    <t>210100014</t>
  </si>
  <si>
    <t>Ukončení vodičů v rozváděči nebo na přístroji včetně zapojení průřezu žíly do 10 mm2</t>
  </si>
  <si>
    <t>-57084336</t>
  </si>
  <si>
    <t>Ukončení vodičů izolovaných s označením a zapojením v rozváděči nebo na přístroji průřezu žíly do 10 mm2</t>
  </si>
  <si>
    <t>6*4*2+59*5*2+4*5*2</t>
  </si>
  <si>
    <t>24</t>
  </si>
  <si>
    <t>210100003</t>
  </si>
  <si>
    <t>Ukončení vodičů v rozváděči nebo na přístroji včetně zapojení průřezu žíly do 16 mm2</t>
  </si>
  <si>
    <t>Ukončení vodičů izolovaných s označením a zapojením v rozváděči nebo na přístroji průřezu žíly do 16 mm2</t>
  </si>
  <si>
    <t>(51-6)*4*2+5*2</t>
  </si>
  <si>
    <t>205</t>
  </si>
  <si>
    <t>210100004</t>
  </si>
  <si>
    <t>Ukončení vodičů v rozváděči nebo na přístroji včetně zapojení průřezu žíly do 25 mm2</t>
  </si>
  <si>
    <t>-1425627766</t>
  </si>
  <si>
    <t>Ukončení vodičů izolovaných s označením a zapojením v rozváděči nebo na přístroji průřezu žíly do 25 mm2</t>
  </si>
  <si>
    <t>4*5*2</t>
  </si>
  <si>
    <t>25</t>
  </si>
  <si>
    <t>210202013</t>
  </si>
  <si>
    <t>Montáž svítidlo výbojkové průmyslové nebo venkovní na výložník</t>
  </si>
  <si>
    <t>Montáž svítidel veřejného osvětlení se zapojením vodičů průmyslových nebo venkovních na výložník</t>
  </si>
  <si>
    <t>26</t>
  </si>
  <si>
    <t>34848110.R01</t>
  </si>
  <si>
    <t>Svítidlo veřejného osvětlení LED, 3000 K, se samostmíváním dle standardu majitele VO, záruka min. 5 let, uchycení na dřík silničního stožáru VO - svítidlo schváleno hlavním architektem projektu, NPÚ i investorem stavby</t>
  </si>
  <si>
    <t>Poznámka k položce:_x000D_
- svítidlo veřejného osvětlení LED, 72W, 3000 K, se samostmíváním_x000D_
- záruka min. 5 let_x000D_
- uchycení na dřík stožáru VO _x000D_
- svítidlo schváleno hlavním architektem projektu, NPÚ i investorem stavby; _x000D_
- dle schváleného světelně technického výpočtu projektové dokumentace (STV)</t>
  </si>
  <si>
    <t>143</t>
  </si>
  <si>
    <t>210202025.R01</t>
  </si>
  <si>
    <t>Montáž svítidel zemních se zapojením vodičů světlometů hmotnosti do 10 kg</t>
  </si>
  <si>
    <t>-1460645868</t>
  </si>
  <si>
    <t>144</t>
  </si>
  <si>
    <t>34871302.R01</t>
  </si>
  <si>
    <t>Zemní svítidlo LED, 33 W, 3000 K, 80 Ra, 2500 lm pro architektonické osvětlení</t>
  </si>
  <si>
    <t>1573454547</t>
  </si>
  <si>
    <t>Poznámka k položce:_x000D_
Schváleno hlavním architektem projektu, zkonzultováno NPÚ_x000D_
Dle světelně technické studie.</t>
  </si>
  <si>
    <t>208</t>
  </si>
  <si>
    <t>210800411</t>
  </si>
  <si>
    <t>Montáž vodiče Cu izolovaný plný a laněný s PVC pláštěm do 1 kV žíla 0,15 až 16 mm2 zatažený (CY, CHAH-R(V))</t>
  </si>
  <si>
    <t>837068510</t>
  </si>
  <si>
    <t>Montáž izolovaných vodičů měděných do 1 kV bez ukončení uložených v trubkách nebo lištách zatažených plných a laněných s PVC pláštěm, bezhalogenových, ohniodolných (CY, CHAH-R(V),...) průřezu žíly 0,5 až 16 mm2</t>
  </si>
  <si>
    <t>209</t>
  </si>
  <si>
    <t>34140826</t>
  </si>
  <si>
    <t>vodič silový s Cu jádrem 6mm2</t>
  </si>
  <si>
    <t>1409420242</t>
  </si>
  <si>
    <t>Poznámka k položce:_x000D_
Vodič pospojování</t>
  </si>
  <si>
    <t>720*1,15 'Přepočtené koeficientem množství</t>
  </si>
  <si>
    <t>175</t>
  </si>
  <si>
    <t>742230008.R01</t>
  </si>
  <si>
    <t>-66272646</t>
  </si>
  <si>
    <t>3+8</t>
  </si>
  <si>
    <t>174</t>
  </si>
  <si>
    <t>34872303.R12</t>
  </si>
  <si>
    <t>Zdroj 48 V DC s možností regulace napětí s navýšením až na 55 V DC, min. 60 W, na DIN lištu</t>
  </si>
  <si>
    <t>1577888288</t>
  </si>
  <si>
    <t>Poznámka k položce:_x000D_
- zdroj pro AP MAN</t>
  </si>
  <si>
    <t>98</t>
  </si>
  <si>
    <t>34872303.R02</t>
  </si>
  <si>
    <t>Zdroj 24 V DC, min. 100 W, na DIN lištu</t>
  </si>
  <si>
    <t>-842118634</t>
  </si>
  <si>
    <t>Poznámka k položce:_x000D_
- pro LED pásek, 24 V DC_x000D_
- osazeno do stožáru VO - velikost musí být koordinována s dodanými stožáry VO</t>
  </si>
  <si>
    <t>27</t>
  </si>
  <si>
    <t>210203403.R01</t>
  </si>
  <si>
    <t>Montáž svítidel - LED pásek, venkovní přisazený</t>
  </si>
  <si>
    <t>28</t>
  </si>
  <si>
    <t>34872303.R01</t>
  </si>
  <si>
    <t>LED pásek, 24 V DC, 3000 K, 3 m, včetně konektoru či spojky</t>
  </si>
  <si>
    <t>LED pásek, 24 V DC, 3 m, včetně konektoru či spojky</t>
  </si>
  <si>
    <t>Poznámka k položce:_x000D_
- LED pásek, 24 V DC, 3000 K (+/- 1000 K), 3 m; včetně konektoru či kabelové spojky IP 44_x000D_
- Ra 70 nebo lepší, _x000D_
- SMD 2835, 60 led / m_x000D_
- pro přívodní kabeláž bude připravena trasa v kamenném bloku v rámci dodávky uvedeného bloku - není součástítí tohoto SO</t>
  </si>
  <si>
    <t>97</t>
  </si>
  <si>
    <t>210203403.R02</t>
  </si>
  <si>
    <t>Montáž Lišty LED pásku svařováním nebo šroubováním k nerezové konstrukci</t>
  </si>
  <si>
    <t>537023730</t>
  </si>
  <si>
    <t>Poznámka k položce:_x000D_
- Nutná koordinace s dodavatelem nerezové konstrukce sedáku!_x000D_
- Montáž lišty difuzoru, záslepek aj. příslušenství_x000D_
- včetně zajištění dodávky elektrické energie</t>
  </si>
  <si>
    <t>96</t>
  </si>
  <si>
    <t>34872303.R03</t>
  </si>
  <si>
    <t>Lišta na LED pásek, 3 m s průhledným difuzorem, záslepkami, úchytkami a kotvicím materiálem</t>
  </si>
  <si>
    <t>-318944644</t>
  </si>
  <si>
    <t>Poznámka k položce:_x000D_
- kompatibilní s dodaným  LED páskem, 3 m_x000D_
- se záslepkami, úchytkami a difuzorem (průhledný), IP 44 nebo lepší</t>
  </si>
  <si>
    <t>29</t>
  </si>
  <si>
    <t>210204011</t>
  </si>
  <si>
    <t>Montáž stožárů osvětlení ocelových samostatně stojících délky do 12 m</t>
  </si>
  <si>
    <t>Montáž stožárů osvětlení, bez zemních prací ocelových samostatně stojících, délky do 12 m</t>
  </si>
  <si>
    <t>30</t>
  </si>
  <si>
    <t>31674114.R01</t>
  </si>
  <si>
    <t>stožár osvětlovací jm. výšky 7,0 m - atypický dle specifikace PD - kuželový, svítidla kotvená na dřík, ŽZ zevnitř i vně s termoplastou ochranou spodní části, natřen schválenou RAL - silnostěnný pro kotvení vánočních výzdob; dvířka v atypickém provedení</t>
  </si>
  <si>
    <t>stožár osvětlovací jm. výšky 7,0 m - atypický dle specifikace PD - kuželový, svítidla kotvená na dřík, ŽZ zevnitř i vně s termoplastou ochranou spodní části, natřen schválenou RAL - silnostěnný pro kotvení vánočních výzdob; dvířka v atypickém provedení, osazení dvou elektro-výzbrojí a jisticích prvků</t>
  </si>
  <si>
    <t>Poznámka k položce:_x000D_
stožár osvětlovací jm. výšky 7,0 m - atypický dle specifikace PD - kuželový, svítidla kotvená na dřík, ŽZ zevnitř i vně s termoplastou ochranou spodní části, natřen schválenou RAL - silnostěnný pro kotvení vánočních výzdob; dvířka v atypickém provedení, osazení dvou elektro-výzbrojí a jisticích prvků</t>
  </si>
  <si>
    <t>31</t>
  </si>
  <si>
    <t>210204202</t>
  </si>
  <si>
    <t>Montáž elektrovýzbroje stožárů osvětlení 2 okruhy</t>
  </si>
  <si>
    <t>10.074.573.M01</t>
  </si>
  <si>
    <t>Stožárová elektro-výzbroj pro vodiče do prům. 16 mm2 (TN-C), vybaveno 2 pojistkami pro VO a vánoční výzdoby; se svislou DIN lištou pro osazení jističů apod. - min. 12 modulů včetně zakrytování IP44</t>
  </si>
  <si>
    <t>Poznámka k položce:_x000D_
Zakrytovaná IP44, atypické provedení</t>
  </si>
  <si>
    <t>54+3</t>
  </si>
  <si>
    <t>33</t>
  </si>
  <si>
    <t>210204204</t>
  </si>
  <si>
    <t>Montáž elektrovýzbroje stožárů osvětlení 4 okruhy</t>
  </si>
  <si>
    <t>-1701617917</t>
  </si>
  <si>
    <t>34</t>
  </si>
  <si>
    <t>10.074.573.M03</t>
  </si>
  <si>
    <t>Stožárová elektro-výzbroj pro vodiče do prům. 10 mm2 (TN-S) se svislou DIN lištou pro osazení jističů apod. - min. 12 modulů včetně zakrytování IP44</t>
  </si>
  <si>
    <t>1524417259</t>
  </si>
  <si>
    <t>Poznámka k položce:_x000D_
Atypická stožárová elektro-výzbroj do stožárů s DIN lištou pro osazení jisticích a ovládacích prvků elektroinstalace - min. 12 modulů včetně zakrytování IP44.</t>
  </si>
  <si>
    <t>181</t>
  </si>
  <si>
    <t>210220361</t>
  </si>
  <si>
    <t>Montáž tyčí zemnicích délky do 2 m</t>
  </si>
  <si>
    <t>-85539643</t>
  </si>
  <si>
    <t>Montáž hromosvodného vedení zemnících desek a tyčí s připojením na svodové nebo uzemňovací vedení bez příslušenství tyčí, délky do 2 m</t>
  </si>
  <si>
    <t>182</t>
  </si>
  <si>
    <t>35442092</t>
  </si>
  <si>
    <t>tyč zemnící 1,5m FeZn</t>
  </si>
  <si>
    <t>-1791822462</t>
  </si>
  <si>
    <t>35</t>
  </si>
  <si>
    <t>210220001</t>
  </si>
  <si>
    <t>Montáž uzemňovacího vedení vodičů FeZn pomocí svorek na povrchu páskou do 120 mm2</t>
  </si>
  <si>
    <t>Montáž uzemňovacího vedení s upevněním, propojením a připojením pomocí svorek na povrchu vodičů FeZn páskou průřezu do 120 mm2</t>
  </si>
  <si>
    <t>36</t>
  </si>
  <si>
    <t>35441895</t>
  </si>
  <si>
    <t>svorka připojovací k připojení kovových částí</t>
  </si>
  <si>
    <t>183</t>
  </si>
  <si>
    <t>35441865</t>
  </si>
  <si>
    <t>svorka FeZn k zemnící tyči - D 28mm</t>
  </si>
  <si>
    <t>-1573080547</t>
  </si>
  <si>
    <t>57*2</t>
  </si>
  <si>
    <t>37</t>
  </si>
  <si>
    <t>35441986</t>
  </si>
  <si>
    <t>svorka odbočovací a spojovací pro pásek 30x4 mm, FeZn</t>
  </si>
  <si>
    <t>38</t>
  </si>
  <si>
    <t>35441996</t>
  </si>
  <si>
    <t>svorka odbočovací a spojovací pro spojování kruhových a páskových vodičů, FeZn</t>
  </si>
  <si>
    <t>39</t>
  </si>
  <si>
    <t>35441073</t>
  </si>
  <si>
    <t>drát D 10mm FeZn</t>
  </si>
  <si>
    <t>kg</t>
  </si>
  <si>
    <t>40</t>
  </si>
  <si>
    <t>35442062</t>
  </si>
  <si>
    <t>pás zemnící 30x4mm FeZn</t>
  </si>
  <si>
    <t>148</t>
  </si>
  <si>
    <t>210280003</t>
  </si>
  <si>
    <t>Zkoušky a prohlídky el rozvodů a zařízení celková prohlídka pro objem mtž prací do 1 000 000 Kč</t>
  </si>
  <si>
    <t>-845093695</t>
  </si>
  <si>
    <t>Zkoušky a prohlídky elektrických rozvodů a zařízení celková prohlídka, zkoušení, měření a vyhotovení revizní zprávy pro objem montážních prací přes 500 do 1000 tisíc Kč</t>
  </si>
  <si>
    <t xml:space="preserve">Poznámka k souboru cen:_x000D_
1. Ceny -0001 až -0010 jsou určeny pro objem montážních prací včetně nákladů na nosný a podružný materiál._x000D_
</t>
  </si>
  <si>
    <t>149</t>
  </si>
  <si>
    <t>210280010</t>
  </si>
  <si>
    <t>Příplatek k celkové prohlídce za dalších i započatých 500 000 Kč přes 1 000 000 Kč</t>
  </si>
  <si>
    <t>-1454796974</t>
  </si>
  <si>
    <t>Zkoušky a prohlídky elektrických rozvodů a zařízení celková prohlídka, zkoušení, měření a vyhotovení revizní zprávy pro objem montážních prací Příplatek k ceně -0003 za každých dalších i započatých 500 tisíc Kč přes 1000 tisíc Kč</t>
  </si>
  <si>
    <t>150</t>
  </si>
  <si>
    <t>210280101</t>
  </si>
  <si>
    <t>Kontrola rozváděčů nn silových hmotnosti do 200 kg</t>
  </si>
  <si>
    <t>-1807905352</t>
  </si>
  <si>
    <t>Zkoušky a prohlídky rozvodných zařízení kontrola rozváděčů nn, (1 pole) silových, hmotnosti do 200 kg</t>
  </si>
  <si>
    <t>1+1+4+2+1+1+1+1+2</t>
  </si>
  <si>
    <t>151</t>
  </si>
  <si>
    <t>210280211</t>
  </si>
  <si>
    <t>Měření zemních odporů zemniče prvního nebo samostatného</t>
  </si>
  <si>
    <t>1729788731</t>
  </si>
  <si>
    <t>152</t>
  </si>
  <si>
    <t>210280215</t>
  </si>
  <si>
    <t>Připlatek k měření zemních odporů prvního zemniče za každý další zemnič v síti</t>
  </si>
  <si>
    <t>-1962820831</t>
  </si>
  <si>
    <t>Měření zemních odporů zemniče Příplatek k ceně za každý další zemnič v síti</t>
  </si>
  <si>
    <t>54+3+3+1</t>
  </si>
  <si>
    <t>153</t>
  </si>
  <si>
    <t>210280351</t>
  </si>
  <si>
    <t>Zkoušky kabelů silových do 1 kV, počtu a průřezu žil do 4x25 mm2</t>
  </si>
  <si>
    <t>841549738</t>
  </si>
  <si>
    <t>Zkoušky vodičů a kabelů izolačních kabelů silových do 1 kV, počtu a průřezu žil do 4x25 mm2</t>
  </si>
  <si>
    <t>62+51+3+4+3+3+2+8+1+64</t>
  </si>
  <si>
    <t>154</t>
  </si>
  <si>
    <t>210280371</t>
  </si>
  <si>
    <t>Zkoušky kabelů ovládacích do 7 žil</t>
  </si>
  <si>
    <t>-474287763</t>
  </si>
  <si>
    <t>Zkoušky vodičů a kabelů izolačních kabelů ovládacích od 5 do 7 žil</t>
  </si>
  <si>
    <t>41</t>
  </si>
  <si>
    <t>210812011</t>
  </si>
  <si>
    <t>Montáž kabel Cu plný kulatý do 1 kV 3x1,5 až 6 mm2 uložený volně nebo v liště (CYKY)</t>
  </si>
  <si>
    <t>Montáž izolovaných kabelů měděných do 1 kV bez ukončení plných a kulatých (CYKY, CHKE-R,...) uložených volně nebo v liště počtu a průřezu žil 3x1,5 až 6 mm2</t>
  </si>
  <si>
    <t>42</t>
  </si>
  <si>
    <t>34111030</t>
  </si>
  <si>
    <t>kabel silový s Cu jádrem 1kV 3x1,5mm2</t>
  </si>
  <si>
    <t>35*35+275</t>
  </si>
  <si>
    <t>44</t>
  </si>
  <si>
    <t>34111036</t>
  </si>
  <si>
    <t>kabel silový s Cu jádrem 1kV 3x2,5mm2</t>
  </si>
  <si>
    <t>31*35+270+300+245</t>
  </si>
  <si>
    <t>172</t>
  </si>
  <si>
    <t>210813011</t>
  </si>
  <si>
    <t>Montáž kabel Cu plný kulatý do 1 kV 3x1,5 až 6 mm2 uložený pevně (CYKY)</t>
  </si>
  <si>
    <t>1355181134</t>
  </si>
  <si>
    <t>Montáž izolovaných kabelů měděných do 1 kV bez ukončení plných a kulatých (CYKY, CHKE-R,...) uložených pevně počtu a průřezu žil 3x1,5 až 6 mm2</t>
  </si>
  <si>
    <t>120+250+400+350+95+220</t>
  </si>
  <si>
    <t>173</t>
  </si>
  <si>
    <t>34111048</t>
  </si>
  <si>
    <t>kabel silový s Cu jádrem 1kV 3x6mm2</t>
  </si>
  <si>
    <t>1638030900</t>
  </si>
  <si>
    <t>1435*1,15 'Přepočtené koeficientem množství</t>
  </si>
  <si>
    <t>45</t>
  </si>
  <si>
    <t>210813033</t>
  </si>
  <si>
    <t>Montáž kabel Cu plný kulatý do 1 kV 4x6 až 10 mm2 uložený pevně (CYKY)</t>
  </si>
  <si>
    <t>Montáž izolovaných kabelů měděných do 1 kV bez ukončení plných a kulatých (CYKY, CHKE-R,...) uložených pevně počtu a průřezu žil 4x6 až 10 mm2</t>
  </si>
  <si>
    <t>46</t>
  </si>
  <si>
    <t>34111076</t>
  </si>
  <si>
    <t>kabel silový s Cu jádrem 1kV 4x10mm2</t>
  </si>
  <si>
    <t>(55+45+30+30+30+30+50)*1,1</t>
  </si>
  <si>
    <t>47</t>
  </si>
  <si>
    <t>210813035</t>
  </si>
  <si>
    <t>Montáž kabel Cu plný kulatý do 1 kV 4x16 mm2 uložený pevně (CYKY)</t>
  </si>
  <si>
    <t>Montáž izolovaných kabelů měděných do 1 kV bez ukončení plných a kulatých (CYKY, CHKE-R,...) uložených pevně počtu a průřezu žil 4x16 mm2</t>
  </si>
  <si>
    <t>48</t>
  </si>
  <si>
    <t>34111080</t>
  </si>
  <si>
    <t>kabel silový s Cu jádrem 1kV 4x16mm2</t>
  </si>
  <si>
    <t>(3025+70+215)*1,1</t>
  </si>
  <si>
    <t>49</t>
  </si>
  <si>
    <t>210810054.R01</t>
  </si>
  <si>
    <t>Montáž měděných kabelů CYKY, NYY 750 V 5x25 mm2 uložených v kabelové chráničce v zemi</t>
  </si>
  <si>
    <t>Montáž izolovaných kabelů měděných do 1 kV bez ukončení plných a kulatých (CYKY, CHKE-R,...) uložených pevně počtu a průřezu žil 5x25 mm2</t>
  </si>
  <si>
    <t>50</t>
  </si>
  <si>
    <t>341110800.R01</t>
  </si>
  <si>
    <t>kabel silový s Cu jádrem 1kV 5x25mm2</t>
  </si>
  <si>
    <t>(160+100+180+100)*1,1</t>
  </si>
  <si>
    <t>51</t>
  </si>
  <si>
    <t>210813063</t>
  </si>
  <si>
    <t>Montáž kabel Cu plný kulatý do 1 kV 5x4 až 6 mm2 uložený pevně (CYKY)</t>
  </si>
  <si>
    <t>Montáž izolovaných kabelů měděných do 1 kV bez ukončení plných a kulatých (CYKY, CHKE-R,...) uložených pevně počtu a průřezu žil 5x4 až 6 mm2</t>
  </si>
  <si>
    <t>52</t>
  </si>
  <si>
    <t>34111098.R01</t>
  </si>
  <si>
    <t>kabel silový s Cu jádrem 1kV 5x4mm2</t>
  </si>
  <si>
    <t>Poznámka k položce:_x000D_
NYY-J</t>
  </si>
  <si>
    <t>(60+35+40+20+20)*1,1</t>
  </si>
  <si>
    <t>213</t>
  </si>
  <si>
    <t>34111098</t>
  </si>
  <si>
    <t>1288670743</t>
  </si>
  <si>
    <t>Poznámka k položce:_x000D_
CYKY-J</t>
  </si>
  <si>
    <t>130+405+205</t>
  </si>
  <si>
    <t>34111100</t>
  </si>
  <si>
    <t>kabel silový s Cu jádrem 1kV 5x6mm2</t>
  </si>
  <si>
    <t>(150+290+60+20+35+45+95)*1,1</t>
  </si>
  <si>
    <t>55</t>
  </si>
  <si>
    <t>210810057.R02</t>
  </si>
  <si>
    <t>Montáž měděných kabelů CYKY, NYY, H07RN-F 750 V od 5x10 do 5x16 mm2 uložených v kabelové chráničce v zemi</t>
  </si>
  <si>
    <t>56</t>
  </si>
  <si>
    <t>341111000.R01</t>
  </si>
  <si>
    <t>kabel silový s Cu jádrem 1kV 5x10 mm2</t>
  </si>
  <si>
    <t>(90+310+2720+215)*1,1</t>
  </si>
  <si>
    <t>57</t>
  </si>
  <si>
    <t>341601680</t>
  </si>
  <si>
    <t>šňůra těžká s Cu jádrem NYY-J 5x10 mm2</t>
  </si>
  <si>
    <t>(60+40+35+40+80)*1,1</t>
  </si>
  <si>
    <t>58</t>
  </si>
  <si>
    <t>341601690</t>
  </si>
  <si>
    <t>šňůra těžká s Cu jádrem NYY-J 5x16 mm2</t>
  </si>
  <si>
    <t>(290+80)*1,1</t>
  </si>
  <si>
    <t>59</t>
  </si>
  <si>
    <t>210813071</t>
  </si>
  <si>
    <t>Montáž kabel Cu plný kulatý do 1 kV 7x1,5 až 2,5 mm2 uložený pevně (CYKY)</t>
  </si>
  <si>
    <t>Montáž izolovaných kabelů měděných do 1 kV bez ukončení plných a kulatých (CYKY, CHKE-R,...) uložených pevně počtu a průřezu žil 7x1,5 až 2,5 mm2</t>
  </si>
  <si>
    <t>60</t>
  </si>
  <si>
    <t>34111110</t>
  </si>
  <si>
    <t>kabel silový s Cu jádrem 1kV 7x1,5mm2</t>
  </si>
  <si>
    <t>(150+90)*1,1</t>
  </si>
  <si>
    <t>61</t>
  </si>
  <si>
    <t>220060423.R01</t>
  </si>
  <si>
    <t>Položení ochranné trubky do kabelového lože průměru do 160 mm</t>
  </si>
  <si>
    <t>62</t>
  </si>
  <si>
    <t>34571358</t>
  </si>
  <si>
    <t>trubka elektroinstalační ohebná dvouplášťová korugovaná (chránička) D 136/160mm, HDPE+LDPE</t>
  </si>
  <si>
    <t>150+40*5+50</t>
  </si>
  <si>
    <t>63</t>
  </si>
  <si>
    <t>220060423</t>
  </si>
  <si>
    <t>Položení ochranné trubky do kabelového lože průměru 110 mm</t>
  </si>
  <si>
    <t>34571350</t>
  </si>
  <si>
    <t>65</t>
  </si>
  <si>
    <t>34571351</t>
  </si>
  <si>
    <t>trubka elektroinstalační ohebná dvouplášťová korugovaná (chránička) D 41/50mm, HDPE+LDPE</t>
  </si>
  <si>
    <t>60+240+120+395+195</t>
  </si>
  <si>
    <t>66</t>
  </si>
  <si>
    <t>34571353</t>
  </si>
  <si>
    <t>trubka elektroinstalační ohebná dvouplášťová korugovaná (chránička) D 61/75mm, HDPE+LDPE</t>
  </si>
  <si>
    <t>125+45+30+30+80+80+20+150+50+30*8+150+90+170+340+250</t>
  </si>
  <si>
    <t>34571355</t>
  </si>
  <si>
    <t>trubka elektroinstalační ohebná dvouplášťová korugovaná (chránička) D 94/110mm, HDPE+LDPE</t>
  </si>
  <si>
    <t>2260+150+300+30+50+50+20+100+75+35+35+35+35+35+100+390+350+250</t>
  </si>
  <si>
    <t>68</t>
  </si>
  <si>
    <t>226411270.R01</t>
  </si>
  <si>
    <t>Montáž a dodávka tepelně smrštitelné trubičky zž pro uzemnění</t>
  </si>
  <si>
    <t>69</t>
  </si>
  <si>
    <t>210204011-D</t>
  </si>
  <si>
    <t>Demontáž stožárů osvětlení ocelových samostatně stojících délky do 12 m</t>
  </si>
  <si>
    <t>Demontáž stožárů osvětlení, bez zemních prací ocelových samostatně stojících, délky do 12 m</t>
  </si>
  <si>
    <t>Poznámka k položce:_x000D_
Včetně ekologické likvidace - vytřídění na základní druhy odpadů - a recyklačního poplatku._x000D_
Včetně naložení na dopravní prostředek a složení v daníém místě.</t>
  </si>
  <si>
    <t>70</t>
  </si>
  <si>
    <t>210204105-D</t>
  </si>
  <si>
    <t>Demontáž výložníků osvětlení dvouramenných sloupových hmotnosti do 70 kg</t>
  </si>
  <si>
    <t>Demontáž výložníků osvětlení dvouramenných sloupových, hmotnosti do 70 kg</t>
  </si>
  <si>
    <t>71</t>
  </si>
  <si>
    <t>210204201-D</t>
  </si>
  <si>
    <t>Demontáž elektrovýzbroje stožárů osvětlení 1 okruh</t>
  </si>
  <si>
    <t>72</t>
  </si>
  <si>
    <t>210205001-D</t>
  </si>
  <si>
    <t>Demontáž svítidel VO na demontovaných stožárech</t>
  </si>
  <si>
    <t>73</t>
  </si>
  <si>
    <t>220001001-D</t>
  </si>
  <si>
    <t>Demontáž uzemnění demontovaného stoáru VO</t>
  </si>
  <si>
    <t>74</t>
  </si>
  <si>
    <t>220001008-D</t>
  </si>
  <si>
    <t>Demontáž kabelů pro připojení svítidel VO (CYKY 3x1,5, 15 m kabelu v 1 demontovaném místě</t>
  </si>
  <si>
    <t>75</t>
  </si>
  <si>
    <t>221005002-D</t>
  </si>
  <si>
    <t>Uložení demontovaných stožárů, výložníků a svítidel VO do skladu majitele město Třebíč) - vzdálenost do 5 km</t>
  </si>
  <si>
    <t>Poznámka k položce:_x000D_
Včetně naložení na dopravní prostředek a vyložení v daném místě.</t>
  </si>
  <si>
    <t>76</t>
  </si>
  <si>
    <t>221001002-D</t>
  </si>
  <si>
    <t>Demontáž kabeláže VO v demontovaném světelném místě (AYKY 4x25)</t>
  </si>
  <si>
    <t>77</t>
  </si>
  <si>
    <t>742111300-D</t>
  </si>
  <si>
    <t>Demontáž rozvodnice oceloplechová nebo plastová běžná do 100 kg</t>
  </si>
  <si>
    <t>78</t>
  </si>
  <si>
    <t>945412112 -D</t>
  </si>
  <si>
    <t>Likvidace suti po demontovanm základu stožáru VO - poplatek na skládce za uložení odpadu, naložení na dopravní prostředek a doprava</t>
  </si>
  <si>
    <t>28*1,7*0,8*0,8</t>
  </si>
  <si>
    <t>79</t>
  </si>
  <si>
    <t>945412112-D</t>
  </si>
  <si>
    <t>Demontáž betonových základů po demontovaných sožárech</t>
  </si>
  <si>
    <t>ks</t>
  </si>
  <si>
    <t>Poznámka k položce:_x000D_
Včetně ekologické likvidace - vytřídění na základní druhy odpadů - a recyklačního poplatku.</t>
  </si>
  <si>
    <t>80</t>
  </si>
  <si>
    <t>741210102</t>
  </si>
  <si>
    <t>Montáž rozváděčů litinových, hliníkových nebo plastových sestava do 100 kg</t>
  </si>
  <si>
    <t>Montáž rozváděčů litinových, hliníkových nebo plastových bez zapojení vodičů sestavy hmotnosti do 100 kg</t>
  </si>
  <si>
    <t>81</t>
  </si>
  <si>
    <t>357117330.M01</t>
  </si>
  <si>
    <t>skříň  pojistková SVO2, pilíř, plastové provedení, schváleného typu včetně vnitřní výzbroje (pojistkové odpojovače, pojistky, přípojnice apod.), oboustranné provedení pro dvě cizí napět - dle výkresové dokumentace;í</t>
  </si>
  <si>
    <t>82</t>
  </si>
  <si>
    <t>357117330.M02</t>
  </si>
  <si>
    <t>Rozváděč veřejného osvětlení do výklenku - RVO, transparentní se systémem dálkového ovládání ve městě Třebíč, dle výkresové dokumentace, schválen majitelem i provozovatelem VO v Třebíči - dle výkresové dokumentace</t>
  </si>
  <si>
    <t>Rozváděč veřejného osvětlení do výklenku - RVO, transparentní se systémem dálkového ovládání ve městě Třebíč, dle výkresové dokumentace, schválen majitelem i provozovatelem VO v Třebíč - dle výkresové dokumentace</t>
  </si>
  <si>
    <t>83</t>
  </si>
  <si>
    <t>357117330.M03</t>
  </si>
  <si>
    <t>Zemní rozváděč (RZ) se zadlažďovacím poklopem, pojezdový do 3,5 t, vybaven jističi i zásuvkami dle specifikace PD - TN-S - dle výkresové dokumentace</t>
  </si>
  <si>
    <t>Poznámka k položce:_x000D_
Zadláždění poklopu je předmětem stavby.</t>
  </si>
  <si>
    <t>84</t>
  </si>
  <si>
    <t>357117330.M04</t>
  </si>
  <si>
    <t>Zemní šachta elektroinstalace se zadlažďovacím poklopem (velká), pojezdová do 3,5 t, dle specifikace PD - dle výkresové dokumentace</t>
  </si>
  <si>
    <t>85</t>
  </si>
  <si>
    <t>357117330.M05</t>
  </si>
  <si>
    <t>Rozváděč elektroinstalace R1 - podružné nefakturační měření dle specifikace a zapojení PD - dle výkresové dokumentace</t>
  </si>
  <si>
    <t>86</t>
  </si>
  <si>
    <t>357117330.M06</t>
  </si>
  <si>
    <t>Pojistková skříň VO do výklenku SVO1 - styk cizích napětí oddělen přepážkami, dle specifikace a zapojení PD - dle výkresové dokumentace</t>
  </si>
  <si>
    <t>87</t>
  </si>
  <si>
    <t>357117330.M07</t>
  </si>
  <si>
    <t>Rozvodnice elektroměrová do výklenku pro 4 elektroměry (RE1, RE2, RE3) pro fakturační přímé měření do 80 A, včetně prostoru pro jisticí a ovládací prvky - dle specifikace a zapojení PD</t>
  </si>
  <si>
    <t>88</t>
  </si>
  <si>
    <t>357117330.M08</t>
  </si>
  <si>
    <t>Rozvodnice elektroměrová do výklenku pro 2 elektroměry (RE4 a RE5) pro fakturační přímé měření do 80 A, včetně prostoru pro jisticí a ovládací prvky - dle specifikace a zapojení PD</t>
  </si>
  <si>
    <t>141</t>
  </si>
  <si>
    <t>357117330.M09</t>
  </si>
  <si>
    <t>Zemní šachtička elektroinstalace se zadlažďovacím poklopem (malá), pojezdová do 3,5 t, dle specifikace PD - dle výkresové dokumentace</t>
  </si>
  <si>
    <t>1837399286</t>
  </si>
  <si>
    <t>Poznámka k položce:_x000D_
Zadláždění poklopu je předmětem stavby._x000D_
Šachticky pro stánky - 2 ks</t>
  </si>
  <si>
    <t>89</t>
  </si>
  <si>
    <t>PM</t>
  </si>
  <si>
    <t>Přidružený materiál</t>
  </si>
  <si>
    <t>%</t>
  </si>
  <si>
    <t>Poznámka k položce:_x000D_
Spojovací materiál - izolačky, hřebíky, šrouby, matice aj. blíže nespecifikované komponenty.</t>
  </si>
  <si>
    <t>90</t>
  </si>
  <si>
    <t>PPV</t>
  </si>
  <si>
    <t>Podíl přidružených výkonů</t>
  </si>
  <si>
    <t xml:space="preserve">Poznámka k položce:_x000D_
_x000D_
</t>
  </si>
  <si>
    <t>22-M</t>
  </si>
  <si>
    <t>Montáže oznam. a zabezp. zařízení</t>
  </si>
  <si>
    <t>91</t>
  </si>
  <si>
    <t>220110346</t>
  </si>
  <si>
    <t>Montáž štítku kabelového průběžného</t>
  </si>
  <si>
    <t>Montáž kabelového štítku včetně vyražení znaku na štítek, připevnění na kabel, ovinutí štítku páskou pro označení konce kabelu</t>
  </si>
  <si>
    <t xml:space="preserve">Poznámka k souboru cen:_x000D_
1. V ceně 220 11-0346 není započten náklad na dodávku štítku._x000D_
</t>
  </si>
  <si>
    <t>92</t>
  </si>
  <si>
    <t>354421100M.01</t>
  </si>
  <si>
    <t>štítek plastový - označovací</t>
  </si>
  <si>
    <t>Poznámka k položce:_x000D_
Trvalé označení kabeláže</t>
  </si>
  <si>
    <t>127</t>
  </si>
  <si>
    <t>220182023</t>
  </si>
  <si>
    <t>Kontrola tlakutěsnosti HDPE trubky od 1m do 2000 m</t>
  </si>
  <si>
    <t>2037922309</t>
  </si>
  <si>
    <t>Kontrola tlakutěsnosti HDPE trubky od 1 m do 2000 m</t>
  </si>
  <si>
    <t>120</t>
  </si>
  <si>
    <t>220182024</t>
  </si>
  <si>
    <t>Označení optického kabelu nebo spojky dvojicí magnetu</t>
  </si>
  <si>
    <t>1163830204</t>
  </si>
  <si>
    <t>Označení optického kabelu nebo spojky HDPE trubky zaměřovacím markrem</t>
  </si>
  <si>
    <t xml:space="preserve">Poznámka k souboru cen:_x000D_
1. V ceně 220 18-2024 není započten náklad na dodávku magnetů._x000D_
</t>
  </si>
  <si>
    <t>123</t>
  </si>
  <si>
    <t>302550 S</t>
  </si>
  <si>
    <t>Minimarker TELEPHONE (černý), do 180 cm</t>
  </si>
  <si>
    <t>227896058</t>
  </si>
  <si>
    <t>201</t>
  </si>
  <si>
    <t>220182026</t>
  </si>
  <si>
    <t>Montáž spojky bez svařování na HDPE trubce rovné nebo redukční</t>
  </si>
  <si>
    <t>-43468583</t>
  </si>
  <si>
    <t>202</t>
  </si>
  <si>
    <t>345713600.M02</t>
  </si>
  <si>
    <t>T-kus spojka na trubku elektroinstalační HDPE 40/33 pro optické rozvody</t>
  </si>
  <si>
    <t>196612591</t>
  </si>
  <si>
    <t>6</t>
  </si>
  <si>
    <t>203</t>
  </si>
  <si>
    <t>345713600.M03</t>
  </si>
  <si>
    <t>spojka přímá na trubku elektroinstalační HDPE 40/33 pro optické rozvody</t>
  </si>
  <si>
    <t>-1259634503</t>
  </si>
  <si>
    <t>122</t>
  </si>
  <si>
    <t>220182036</t>
  </si>
  <si>
    <t>Zafukování optického kabelu do HDPE trubek</t>
  </si>
  <si>
    <t>-2040687279</t>
  </si>
  <si>
    <t>Zafukování optického kabelu do trubky z HDPE</t>
  </si>
  <si>
    <t>124</t>
  </si>
  <si>
    <t>345713600.M01</t>
  </si>
  <si>
    <t>Optický kabel SM 9/125, 12 vláken, venkovní/vnitřní</t>
  </si>
  <si>
    <t>245150098</t>
  </si>
  <si>
    <t>300</t>
  </si>
  <si>
    <t>105</t>
  </si>
  <si>
    <t>220731021</t>
  </si>
  <si>
    <t>Montáž kamery pevné bez krytu na konzolu nebo stativ</t>
  </si>
  <si>
    <t>707599401</t>
  </si>
  <si>
    <t>Montáž kamery pevné bez krytu včetně kontroly kompletnosti, připevnění objektivu, připevnění kamery na stativ, zapojení sítě, připojení konektoru, mechanického nastavení na konzolu nebo stativ</t>
  </si>
  <si>
    <t>142</t>
  </si>
  <si>
    <t>KED-1MSNSL2</t>
  </si>
  <si>
    <t>Montážní sada na sloup pro kameru monitorovacího systému</t>
  </si>
  <si>
    <t>343074188</t>
  </si>
  <si>
    <t>Poznámka k položce:_x000D_
Včetně kotvívího materiálu, držáku apod - dle specifikace výrobce.</t>
  </si>
  <si>
    <t>107</t>
  </si>
  <si>
    <t>KED-IPC2452</t>
  </si>
  <si>
    <t>IP kamera s integrovaným přísvitem, napájení PoE, 11 W, DC 12 V, IP67, MicroSD slot (max. 128 GB)</t>
  </si>
  <si>
    <t>1097730980</t>
  </si>
  <si>
    <t xml:space="preserve">Poznámka k položce:_x000D_
Minimální technická specifikace a parametry:_x000D_
4.0 megapixelová kamera poskytující snímky při rozlišení 2592×1520@20fps. Kamera bude vybavena motorickým objektivem f=2.8~12mm a přísvitem až na 50m. Disponuje citlivostí 0,05 lux pro barevný obraz a funkcemi jako WDR, HLC, 3D detekcí šumu a inteligentní video analýzou. Kamera může být napájena pomocí PoE._x000D_
Podpora standardu ONVIF (Profile S, Profile G) pro maximální kompatibilitu s běžnými VMS._x000D_
_x000D_
Minimální vybavení:_x000D_
- Slot pro paměťovou kartu (micro SD), Automatic Network Replenishment (ANR)_x000D_
- Až 3 streamy_x000D_
- Anti-fog vyhřívání_x000D_
- Digital Defog_x000D_
- PoE_x000D_
- IP67_x000D_
_x000D_
Minimální technické požadavky na obraz: _x000D_
- 4.0 Megapixel 1/3’’ Progressive Scan CMOS Sensor_x000D_
- Plynulý obraz 2592×1520@20fps, 2048×1520@25fps, 1080p@30fps_x000D_
- H.265 high profile video codec - ušetří až 50% přenosového pásma a úložného prostoru_x000D_
- Vysoká citlivost, 0.05lux pro barevný obraz_x000D_
- WDR / HLC / 3D redukce šumu_x000D_
_x000D_
Inteligentní funkce:_x000D_
- Motion detection / Tampering / Guard line / Enter guard area / Exit guard area_x000D_
_x000D_
Integrovaný přísvit:_x000D_
- Industriální smart IR LED_x000D_
- Dosah přísvitu 30 až 50 m_x000D_
_x000D_
Záruka 36 měsíců_x000D_
_x000D_
</t>
  </si>
  <si>
    <t>108</t>
  </si>
  <si>
    <t>KED-IPC427-F120</t>
  </si>
  <si>
    <t>venkovní PTZ kamera, rozlišení 1080p@30fps</t>
  </si>
  <si>
    <t>67824668</t>
  </si>
  <si>
    <t>Poznámka k položce:_x000D_
Minimální technická specifikace a parametry:_x000D_
2.0 megapixelová venkovní PTZ kamera poskytující snímky při rozlišení 1080p@30fps. Kamera je vybavena motorickým objektivem f=5.2 ~ 100.4mm (20 x zoom) a přísvitem až na 180m. Disponuje citlivostí 0,006 lux pro barevný obraz a funkcemi jako WDR, HLC, BLC, 3D detekcí šumu a inteligentní video analýzou. Kamera může být napájena pomocí PoE._x000D_
_x000D_
Podpora standardu ONVIF (Profile S, Profile G) pro maximální kompatibilitu s běžnými VMS._x000D_
_x000D_
Minimální technické parametry:_x000D_
Napájení: 24V AC, PoE_x000D_
Rozlišení: 2 Mpix_x000D_
Objektiv: motorický_x000D_
Přísvit: Ano, Dosah přísvitu 120m až 180m_x000D_
Vybavení kamery: micro SD slot_x000D_
Inteligentní video analýza: Ano, Motion detection / Tampering / Guard line / Enter guard area / Exit guard area_x000D_
Provozní teploty: -40°C až +70°C_x000D_
_x000D_
Minimální funkce a vlastnosti:_x000D_
- Slot pro paměťovou kartu, podpora Automatic Network Replenishment (ANR)_x000D_
- Obousměrné audio / alarm in&amp;out_x000D_
- Až 3 video streamy současně_x000D_
- Integrovaný Orientation senzor (digitální kompas)_x000D_
- Digital Defog_x000D_
- IP66_x000D_
- PoE (Hi-PoE)_x000D_
_x000D_
Záruka 36 měsíců</t>
  </si>
  <si>
    <t>106</t>
  </si>
  <si>
    <t>220731051</t>
  </si>
  <si>
    <t>Provedení kamerové zkoušky s montáží a kontrolou</t>
  </si>
  <si>
    <t>-1351123643</t>
  </si>
  <si>
    <t>109</t>
  </si>
  <si>
    <t>2208702010.R01</t>
  </si>
  <si>
    <t>Montáž počítačového pracoviště, spuštění a ověření primárních funkcí, přípravy pro instalaci systémového a adresného SW, zaškolení obsluhy</t>
  </si>
  <si>
    <t>1017476827</t>
  </si>
  <si>
    <t>110</t>
  </si>
  <si>
    <t>PCD09770</t>
  </si>
  <si>
    <t>Počítač kamerového systému s připojení k dohledovému pracovišti</t>
  </si>
  <si>
    <t>-1978000235</t>
  </si>
  <si>
    <t>Poznámka k položce:_x000D_
Minimální technické parametry:_x000D_
8 GB RAM, 256 GB SSD, DVD RW, W10Pro, klávesnice, myš, plus modul 8 GB RAM DDR4, 3YNBD on-site_x000D_
_x000D_
Záruka 24 měsíců</t>
  </si>
  <si>
    <t>111</t>
  </si>
  <si>
    <t>L-W27E</t>
  </si>
  <si>
    <t>Monitor 27", LED, Full HD, VGA/HDMI/DP</t>
  </si>
  <si>
    <t>-566796464</t>
  </si>
  <si>
    <t>Poznámka k položce:_x000D_
Záruka 24 měsíců</t>
  </si>
  <si>
    <t>SO 02-VRN - VRN - Vedlejší rozpočtové náklady</t>
  </si>
  <si>
    <t>000 - VRN - Vedlejší rozpočtové náklady</t>
  </si>
  <si>
    <t xml:space="preserve">    0 - VRN - Inženýrská činnost</t>
  </si>
  <si>
    <t xml:space="preserve">    VRN6 - Územní vlivy - VRN - Územní vlivy</t>
  </si>
  <si>
    <t xml:space="preserve">    VRN1 - Průzkumné, geodetické a projektové práce</t>
  </si>
  <si>
    <t xml:space="preserve">    VRN5 - Finanční náklady</t>
  </si>
  <si>
    <t xml:space="preserve">    VRN8 - Přesun stavebních kapacit</t>
  </si>
  <si>
    <t>000</t>
  </si>
  <si>
    <t>VRN - Inženýrská činnost</t>
  </si>
  <si>
    <t>012103000</t>
  </si>
  <si>
    <t>Geodetické práce před výstavbou</t>
  </si>
  <si>
    <t>soubor</t>
  </si>
  <si>
    <t>Poznámka k položce:_x000D_
Vytýčení stožárů VO a kabelové trasy (2200 m)_x000D_
_x000D_
- Vytýčení ostatních inženýrských sítí bude v rámci stavby, avšak realizátor VO si vyžádá protokoly o těchto vytýčeních v dané trase VO a bude plně seznámen se stávajícímí i nově plánovanými inženýrskými sítěmi. O tomto bude proveden zápis do stavebního deníku nebo vyhotoven samostatný protokol o seznámení se staveništěm.</t>
  </si>
  <si>
    <t>012203000</t>
  </si>
  <si>
    <t>Geodetické práce při provádění stavby</t>
  </si>
  <si>
    <t>Poznámka k položce:_x000D_
Průběžné zaměření kabelové trasy VO během stavebních prací před zásypem.</t>
  </si>
  <si>
    <t>012303000</t>
  </si>
  <si>
    <t>Geodetické práce po výstavbě</t>
  </si>
  <si>
    <t>Poznámka k položce:_x000D_
Zaměření skutečného stavu kabelové trasy VO, stožárů, rozváděčů aj. zařízení elektro._x000D_
_x000D_
Dokumentace zaměření realizované stavby v 6 paré a 1x digitálně (CD nebo flashdisk)</t>
  </si>
  <si>
    <t>013254000</t>
  </si>
  <si>
    <t>Dokumentace skutečného provedení stavby</t>
  </si>
  <si>
    <t>Poznámka k položce:_x000D_
VO, elektroinstalace, kamerový systém - skutečné provedení, vyznačené technické odchylky se zdůvodněním jiného řešení - musí být odsouhlaseno investorem nebo správcem sítě.</t>
  </si>
  <si>
    <t>034403000</t>
  </si>
  <si>
    <t>Osvětlení staveniště</t>
  </si>
  <si>
    <t>Poznámka k položce:_x000D_
Finanční náklady - staveništní osvětlení - osvětlení plochy 10.000 m2 v nočních hodinách, 15 mobilních stožárů VO včetně zajištění kabeláže a napájení ze stávajícího rozvodu VO po celou dobu stavby, kdy nebude v provozu stávající či nové VO.</t>
  </si>
  <si>
    <t>043103000</t>
  </si>
  <si>
    <t>Zkoušky bez rozlišení</t>
  </si>
  <si>
    <t>Poznámka k položce:_x000D_
Světelná zkouška veřejného osvětlení a architektonického osvětlení.</t>
  </si>
  <si>
    <t>044002000</t>
  </si>
  <si>
    <t>Revize elektro - veřejné osvětlení a silnoproudá elektroinstalace</t>
  </si>
  <si>
    <t>045002000</t>
  </si>
  <si>
    <t>Kompletační a koordinační činnost</t>
  </si>
  <si>
    <t>Poznámka k položce:_x000D_
Kompletační a koordinační činnost - zajištění, aby nedošlo k odstávce stávající stavbou nedotčené soustavy VO v nočních hodinách.</t>
  </si>
  <si>
    <t>045303000</t>
  </si>
  <si>
    <t>Koordinační činnost</t>
  </si>
  <si>
    <t>Poznámka k položce:_x000D_
Koordinační činnost se stavbou komunikací, chodníků a jiných SO - časová souslednost, místní postupné provádění prací.</t>
  </si>
  <si>
    <t>11</t>
  </si>
  <si>
    <t>049103000</t>
  </si>
  <si>
    <t>Náklady vzniklé v souvislosti s realizací stavby</t>
  </si>
  <si>
    <t>Poznámka k položce:_x000D_
Náklady vzniklé v souvislosti s realizací stavby - koordinace realizačních prací VO s majitelem a provozovatelem VO v Třebíči - pravidelná infrmovanost o denním postupu prací - emailem, zapínání a vypínání stávajícího VO apod.</t>
  </si>
  <si>
    <t>VRN6 - Územní vlivy</t>
  </si>
  <si>
    <t>VRN - Územní vlivy</t>
  </si>
  <si>
    <t>065002000</t>
  </si>
  <si>
    <t>Mimostaveništní doprava materiálů</t>
  </si>
  <si>
    <t>Poznámka k položce:_x000D_
Mimostaveništní doprava materiálu - stožáry, kabely, uzemnění, chráničky, svítidla a jiný stavební materiál (drtě apod.)</t>
  </si>
  <si>
    <t>VRN</t>
  </si>
  <si>
    <t>Vedlejší rozpočtové náklady</t>
  </si>
  <si>
    <t>VRN1</t>
  </si>
  <si>
    <t>Průzkumné, geodetické a projektové práce</t>
  </si>
  <si>
    <t>013244000</t>
  </si>
  <si>
    <t>Dokumentace pro provádění stavby</t>
  </si>
  <si>
    <t>1024</t>
  </si>
  <si>
    <t>55507183</t>
  </si>
  <si>
    <t>Poznámka k položce:_x000D_
Dokumentace pro provádění stavby vycházející ze zadávací dokumentace řešící veškeré souvislosti pro realizaci stavby VO, elektroinstalace a kamerového systému v rámci SO C 401.</t>
  </si>
  <si>
    <t>013274000</t>
  </si>
  <si>
    <t>Pasportizace objektu před započetím prací</t>
  </si>
  <si>
    <t>527312033</t>
  </si>
  <si>
    <t>Poznámka k položce:_x000D_
Ověření a zmapování stávajícího zapojení VO včetně nákladů na výkresovou dokumentaci - kabelový plán, schéma napájení apod.</t>
  </si>
  <si>
    <t>013294000</t>
  </si>
  <si>
    <t>Ostatní dokumentace - výrobní dokumentace - stožárů, rozváděčů, skříní, návrhu kotvení architektonického osvětlení apod.</t>
  </si>
  <si>
    <t>1139516599</t>
  </si>
  <si>
    <t>Poznámka k položce:_x000D_
Výrobní dokumentace - stožárů, rozváděčů, skříní, návrhu kotvení architektonického osvětlení apod.</t>
  </si>
  <si>
    <t>VRN5</t>
  </si>
  <si>
    <t>Finanční náklady</t>
  </si>
  <si>
    <t>050001001</t>
  </si>
  <si>
    <t>Finanční náklady - schválení vzorového stožáru VO</t>
  </si>
  <si>
    <t>1806993005</t>
  </si>
  <si>
    <t>Poznámka k položce:_x000D_
Předvedení vzorového stožáru VO na místě stavby bez osazení do základového pouzdra. Na stožár jsou kladeny mimo jiné zvýšené požadavky na kvalitu sváru a to jak architektonickou tak technickou._x000D_
Uchazeč musí uvažovat náklady na dopravu jednoho kusu stožáru na místo stavby. Dále pak časovou náročnost pro organizaci kontrolního termínu za účasti minimálně hl. architekta projektu, zástupce investora (TDI) a zástupce odboru dopravy a komunálních služeb města Třebíč - VO._x000D_
Dále musí uchazeč počítat s náklady na protokolární zápis, ve kterém bude mimo jiné uveden soupis vad a nedodělků, jež budou odstraněny pro zbylé stožáry VO. Protokol bude specifikovat technické a architektonické minimum pro dodávku všech stožárů VO.</t>
  </si>
  <si>
    <t>050001002</t>
  </si>
  <si>
    <t>Finanční náklady - světelná zkouška architektonického osvětlení</t>
  </si>
  <si>
    <t>462918699</t>
  </si>
  <si>
    <t>Poznámka k položce:_x000D_
Světelná zkouška architektonického osvětlení sochy Sv. Cyrila a Metoděje a osvětlení laviček LED páskem na místě._x000D_
Uchazeč musí uvažovat náklady na zapůjčení svítidel od výrobce, jejich dopravu a dočasné připojení ke zdroji elektrické energie v nočních hodinách._x000D_
Dále pak musí uchazeč počítat časovou náročnost pro organizaci termínu světelné zkoušky za účasti minimálně hl. architekta projektu, zástupce investora (TDI) a zástupce odboru dopravy a komunálních služeb města Třebíč - VO._x000D_
Dále musí uchazeč počítat s náklady na protokolární zápis, ve kterém bude mimo jiné uvedena odsouhlasené umístění svítidel,  soupis vad a nedodělků apod.</t>
  </si>
  <si>
    <t>VRN8</t>
  </si>
  <si>
    <t>Přesun stavebních kapacit</t>
  </si>
  <si>
    <t>081002000</t>
  </si>
  <si>
    <t>Doprava zaměstnanců</t>
  </si>
  <si>
    <t>-1622315269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</si>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</sst>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 wrapText="1"/>
    </xf>
    <xf numFmtId="0" fontId="38" fillId="0" borderId="1" xfId="0" applyFont="1" applyBorder="1" applyAlignment="1">
      <alignment horizontal="center" vertical="center"/>
    </xf>
    <xf numFmtId="49" fontId="40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opLeftCell="A43" workbookViewId="0">
      <selection activeCell="J56" sqref="J56:AF5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23"/>
      <c r="AS2" s="323"/>
      <c r="AT2" s="323"/>
      <c r="AU2" s="323"/>
      <c r="AV2" s="323"/>
      <c r="AW2" s="323"/>
      <c r="AX2" s="323"/>
      <c r="AY2" s="323"/>
      <c r="AZ2" s="323"/>
      <c r="BA2" s="323"/>
      <c r="BB2" s="323"/>
      <c r="BC2" s="323"/>
      <c r="BD2" s="323"/>
      <c r="BE2" s="32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54" t="s">
        <v>14</v>
      </c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5"/>
      <c r="X5" s="355"/>
      <c r="Y5" s="355"/>
      <c r="Z5" s="355"/>
      <c r="AA5" s="355"/>
      <c r="AB5" s="355"/>
      <c r="AC5" s="355"/>
      <c r="AD5" s="355"/>
      <c r="AE5" s="355"/>
      <c r="AF5" s="355"/>
      <c r="AG5" s="355"/>
      <c r="AH5" s="355"/>
      <c r="AI5" s="355"/>
      <c r="AJ5" s="355"/>
      <c r="AK5" s="355"/>
      <c r="AL5" s="355"/>
      <c r="AM5" s="355"/>
      <c r="AN5" s="355"/>
      <c r="AO5" s="355"/>
      <c r="AP5" s="22"/>
      <c r="AQ5" s="22"/>
      <c r="AR5" s="20"/>
      <c r="BE5" s="351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56" t="s">
        <v>17</v>
      </c>
      <c r="L6" s="355"/>
      <c r="M6" s="355"/>
      <c r="N6" s="355"/>
      <c r="O6" s="355"/>
      <c r="P6" s="355"/>
      <c r="Q6" s="355"/>
      <c r="R6" s="355"/>
      <c r="S6" s="355"/>
      <c r="T6" s="355"/>
      <c r="U6" s="355"/>
      <c r="V6" s="355"/>
      <c r="W6" s="355"/>
      <c r="X6" s="355"/>
      <c r="Y6" s="355"/>
      <c r="Z6" s="355"/>
      <c r="AA6" s="355"/>
      <c r="AB6" s="355"/>
      <c r="AC6" s="355"/>
      <c r="AD6" s="355"/>
      <c r="AE6" s="355"/>
      <c r="AF6" s="355"/>
      <c r="AG6" s="355"/>
      <c r="AH6" s="355"/>
      <c r="AI6" s="355"/>
      <c r="AJ6" s="355"/>
      <c r="AK6" s="355"/>
      <c r="AL6" s="355"/>
      <c r="AM6" s="355"/>
      <c r="AN6" s="355"/>
      <c r="AO6" s="355"/>
      <c r="AP6" s="22"/>
      <c r="AQ6" s="22"/>
      <c r="AR6" s="20"/>
      <c r="BE6" s="35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52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52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52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52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52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52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32</v>
      </c>
      <c r="AO13" s="22"/>
      <c r="AP13" s="22"/>
      <c r="AQ13" s="22"/>
      <c r="AR13" s="20"/>
      <c r="BE13" s="352"/>
      <c r="BS13" s="17" t="s">
        <v>6</v>
      </c>
    </row>
    <row r="14" spans="1:74" ht="12.75">
      <c r="B14" s="21"/>
      <c r="C14" s="22"/>
      <c r="D14" s="22"/>
      <c r="E14" s="357" t="s">
        <v>32</v>
      </c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  <c r="V14" s="358"/>
      <c r="W14" s="358"/>
      <c r="X14" s="358"/>
      <c r="Y14" s="358"/>
      <c r="Z14" s="358"/>
      <c r="AA14" s="358"/>
      <c r="AB14" s="358"/>
      <c r="AC14" s="358"/>
      <c r="AD14" s="358"/>
      <c r="AE14" s="358"/>
      <c r="AF14" s="358"/>
      <c r="AG14" s="358"/>
      <c r="AH14" s="358"/>
      <c r="AI14" s="358"/>
      <c r="AJ14" s="358"/>
      <c r="AK14" s="29" t="s">
        <v>29</v>
      </c>
      <c r="AL14" s="22"/>
      <c r="AM14" s="22"/>
      <c r="AN14" s="31" t="s">
        <v>32</v>
      </c>
      <c r="AO14" s="22"/>
      <c r="AP14" s="22"/>
      <c r="AQ14" s="22"/>
      <c r="AR14" s="20"/>
      <c r="BE14" s="352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52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52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52"/>
      <c r="BS17" s="17" t="s">
        <v>35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52"/>
      <c r="BS18" s="17" t="s">
        <v>6</v>
      </c>
    </row>
    <row r="19" spans="1:71" s="1" customFormat="1" ht="12" customHeight="1">
      <c r="B19" s="21"/>
      <c r="C19" s="22"/>
      <c r="D19" s="29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37</v>
      </c>
      <c r="AO19" s="22"/>
      <c r="AP19" s="22"/>
      <c r="AQ19" s="22"/>
      <c r="AR19" s="20"/>
      <c r="BE19" s="352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39</v>
      </c>
      <c r="AO20" s="22"/>
      <c r="AP20" s="22"/>
      <c r="AQ20" s="22"/>
      <c r="AR20" s="20"/>
      <c r="BE20" s="352"/>
      <c r="BS20" s="17" t="s">
        <v>35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52"/>
    </row>
    <row r="22" spans="1:71" s="1" customFormat="1" ht="12" customHeight="1">
      <c r="B22" s="21"/>
      <c r="C22" s="22"/>
      <c r="D22" s="29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52"/>
    </row>
    <row r="23" spans="1:71" s="1" customFormat="1" ht="47.25" customHeight="1">
      <c r="B23" s="21"/>
      <c r="C23" s="22"/>
      <c r="D23" s="22"/>
      <c r="E23" s="359" t="s">
        <v>41</v>
      </c>
      <c r="F23" s="359"/>
      <c r="G23" s="359"/>
      <c r="H23" s="359"/>
      <c r="I23" s="359"/>
      <c r="J23" s="359"/>
      <c r="K23" s="359"/>
      <c r="L23" s="359"/>
      <c r="M23" s="359"/>
      <c r="N23" s="359"/>
      <c r="O23" s="359"/>
      <c r="P23" s="359"/>
      <c r="Q23" s="359"/>
      <c r="R23" s="359"/>
      <c r="S23" s="359"/>
      <c r="T23" s="359"/>
      <c r="U23" s="359"/>
      <c r="V23" s="359"/>
      <c r="W23" s="359"/>
      <c r="X23" s="359"/>
      <c r="Y23" s="359"/>
      <c r="Z23" s="359"/>
      <c r="AA23" s="359"/>
      <c r="AB23" s="359"/>
      <c r="AC23" s="359"/>
      <c r="AD23" s="359"/>
      <c r="AE23" s="359"/>
      <c r="AF23" s="359"/>
      <c r="AG23" s="359"/>
      <c r="AH23" s="359"/>
      <c r="AI23" s="359"/>
      <c r="AJ23" s="359"/>
      <c r="AK23" s="359"/>
      <c r="AL23" s="359"/>
      <c r="AM23" s="359"/>
      <c r="AN23" s="359"/>
      <c r="AO23" s="22"/>
      <c r="AP23" s="22"/>
      <c r="AQ23" s="22"/>
      <c r="AR23" s="20"/>
      <c r="BE23" s="352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52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52"/>
    </row>
    <row r="26" spans="1:71" s="2" customFormat="1" ht="25.9" customHeight="1">
      <c r="A26" s="34"/>
      <c r="B26" s="35"/>
      <c r="C26" s="36"/>
      <c r="D26" s="37" t="s">
        <v>42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60">
        <f>ROUND(AG54,2)</f>
        <v>0</v>
      </c>
      <c r="AL26" s="361"/>
      <c r="AM26" s="361"/>
      <c r="AN26" s="361"/>
      <c r="AO26" s="361"/>
      <c r="AP26" s="36"/>
      <c r="AQ26" s="36"/>
      <c r="AR26" s="39"/>
      <c r="BE26" s="352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52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2" t="s">
        <v>43</v>
      </c>
      <c r="M28" s="362"/>
      <c r="N28" s="362"/>
      <c r="O28" s="362"/>
      <c r="P28" s="362"/>
      <c r="Q28" s="36"/>
      <c r="R28" s="36"/>
      <c r="S28" s="36"/>
      <c r="T28" s="36"/>
      <c r="U28" s="36"/>
      <c r="V28" s="36"/>
      <c r="W28" s="362" t="s">
        <v>44</v>
      </c>
      <c r="X28" s="362"/>
      <c r="Y28" s="362"/>
      <c r="Z28" s="362"/>
      <c r="AA28" s="362"/>
      <c r="AB28" s="362"/>
      <c r="AC28" s="362"/>
      <c r="AD28" s="362"/>
      <c r="AE28" s="362"/>
      <c r="AF28" s="36"/>
      <c r="AG28" s="36"/>
      <c r="AH28" s="36"/>
      <c r="AI28" s="36"/>
      <c r="AJ28" s="36"/>
      <c r="AK28" s="362" t="s">
        <v>45</v>
      </c>
      <c r="AL28" s="362"/>
      <c r="AM28" s="362"/>
      <c r="AN28" s="362"/>
      <c r="AO28" s="362"/>
      <c r="AP28" s="36"/>
      <c r="AQ28" s="36"/>
      <c r="AR28" s="39"/>
      <c r="BE28" s="352"/>
    </row>
    <row r="29" spans="1:71" s="3" customFormat="1" ht="14.45" customHeight="1">
      <c r="B29" s="40"/>
      <c r="C29" s="41"/>
      <c r="D29" s="29" t="s">
        <v>46</v>
      </c>
      <c r="E29" s="41"/>
      <c r="F29" s="29" t="s">
        <v>47</v>
      </c>
      <c r="G29" s="41"/>
      <c r="H29" s="41"/>
      <c r="I29" s="41"/>
      <c r="J29" s="41"/>
      <c r="K29" s="41"/>
      <c r="L29" s="346">
        <v>0.21</v>
      </c>
      <c r="M29" s="345"/>
      <c r="N29" s="345"/>
      <c r="O29" s="345"/>
      <c r="P29" s="345"/>
      <c r="Q29" s="41"/>
      <c r="R29" s="41"/>
      <c r="S29" s="41"/>
      <c r="T29" s="41"/>
      <c r="U29" s="41"/>
      <c r="V29" s="41"/>
      <c r="W29" s="344">
        <f>ROUND(AZ54, 2)</f>
        <v>0</v>
      </c>
      <c r="X29" s="345"/>
      <c r="Y29" s="345"/>
      <c r="Z29" s="345"/>
      <c r="AA29" s="345"/>
      <c r="AB29" s="345"/>
      <c r="AC29" s="345"/>
      <c r="AD29" s="345"/>
      <c r="AE29" s="345"/>
      <c r="AF29" s="41"/>
      <c r="AG29" s="41"/>
      <c r="AH29" s="41"/>
      <c r="AI29" s="41"/>
      <c r="AJ29" s="41"/>
      <c r="AK29" s="344">
        <f>ROUND(AV54, 2)</f>
        <v>0</v>
      </c>
      <c r="AL29" s="345"/>
      <c r="AM29" s="345"/>
      <c r="AN29" s="345"/>
      <c r="AO29" s="345"/>
      <c r="AP29" s="41"/>
      <c r="AQ29" s="41"/>
      <c r="AR29" s="42"/>
      <c r="BE29" s="353"/>
    </row>
    <row r="30" spans="1:71" s="3" customFormat="1" ht="14.45" customHeight="1">
      <c r="B30" s="40"/>
      <c r="C30" s="41"/>
      <c r="D30" s="41"/>
      <c r="E30" s="41"/>
      <c r="F30" s="29" t="s">
        <v>48</v>
      </c>
      <c r="G30" s="41"/>
      <c r="H30" s="41"/>
      <c r="I30" s="41"/>
      <c r="J30" s="41"/>
      <c r="K30" s="41"/>
      <c r="L30" s="346">
        <v>0.15</v>
      </c>
      <c r="M30" s="345"/>
      <c r="N30" s="345"/>
      <c r="O30" s="345"/>
      <c r="P30" s="345"/>
      <c r="Q30" s="41"/>
      <c r="R30" s="41"/>
      <c r="S30" s="41"/>
      <c r="T30" s="41"/>
      <c r="U30" s="41"/>
      <c r="V30" s="41"/>
      <c r="W30" s="344">
        <f>ROUND(BA54, 2)</f>
        <v>0</v>
      </c>
      <c r="X30" s="345"/>
      <c r="Y30" s="345"/>
      <c r="Z30" s="345"/>
      <c r="AA30" s="345"/>
      <c r="AB30" s="345"/>
      <c r="AC30" s="345"/>
      <c r="AD30" s="345"/>
      <c r="AE30" s="345"/>
      <c r="AF30" s="41"/>
      <c r="AG30" s="41"/>
      <c r="AH30" s="41"/>
      <c r="AI30" s="41"/>
      <c r="AJ30" s="41"/>
      <c r="AK30" s="344">
        <f>ROUND(AW54, 2)</f>
        <v>0</v>
      </c>
      <c r="AL30" s="345"/>
      <c r="AM30" s="345"/>
      <c r="AN30" s="345"/>
      <c r="AO30" s="345"/>
      <c r="AP30" s="41"/>
      <c r="AQ30" s="41"/>
      <c r="AR30" s="42"/>
      <c r="BE30" s="353"/>
    </row>
    <row r="31" spans="1:71" s="3" customFormat="1" ht="14.45" hidden="1" customHeight="1">
      <c r="B31" s="40"/>
      <c r="C31" s="41"/>
      <c r="D31" s="41"/>
      <c r="E31" s="41"/>
      <c r="F31" s="29" t="s">
        <v>49</v>
      </c>
      <c r="G31" s="41"/>
      <c r="H31" s="41"/>
      <c r="I31" s="41"/>
      <c r="J31" s="41"/>
      <c r="K31" s="41"/>
      <c r="L31" s="346">
        <v>0.21</v>
      </c>
      <c r="M31" s="345"/>
      <c r="N31" s="345"/>
      <c r="O31" s="345"/>
      <c r="P31" s="345"/>
      <c r="Q31" s="41"/>
      <c r="R31" s="41"/>
      <c r="S31" s="41"/>
      <c r="T31" s="41"/>
      <c r="U31" s="41"/>
      <c r="V31" s="41"/>
      <c r="W31" s="344">
        <f>ROUND(BB54, 2)</f>
        <v>0</v>
      </c>
      <c r="X31" s="345"/>
      <c r="Y31" s="345"/>
      <c r="Z31" s="345"/>
      <c r="AA31" s="345"/>
      <c r="AB31" s="345"/>
      <c r="AC31" s="345"/>
      <c r="AD31" s="345"/>
      <c r="AE31" s="345"/>
      <c r="AF31" s="41"/>
      <c r="AG31" s="41"/>
      <c r="AH31" s="41"/>
      <c r="AI31" s="41"/>
      <c r="AJ31" s="41"/>
      <c r="AK31" s="344">
        <v>0</v>
      </c>
      <c r="AL31" s="345"/>
      <c r="AM31" s="345"/>
      <c r="AN31" s="345"/>
      <c r="AO31" s="345"/>
      <c r="AP31" s="41"/>
      <c r="AQ31" s="41"/>
      <c r="AR31" s="42"/>
      <c r="BE31" s="353"/>
    </row>
    <row r="32" spans="1:71" s="3" customFormat="1" ht="14.45" hidden="1" customHeight="1">
      <c r="B32" s="40"/>
      <c r="C32" s="41"/>
      <c r="D32" s="41"/>
      <c r="E32" s="41"/>
      <c r="F32" s="29" t="s">
        <v>50</v>
      </c>
      <c r="G32" s="41"/>
      <c r="H32" s="41"/>
      <c r="I32" s="41"/>
      <c r="J32" s="41"/>
      <c r="K32" s="41"/>
      <c r="L32" s="346">
        <v>0.15</v>
      </c>
      <c r="M32" s="345"/>
      <c r="N32" s="345"/>
      <c r="O32" s="345"/>
      <c r="P32" s="345"/>
      <c r="Q32" s="41"/>
      <c r="R32" s="41"/>
      <c r="S32" s="41"/>
      <c r="T32" s="41"/>
      <c r="U32" s="41"/>
      <c r="V32" s="41"/>
      <c r="W32" s="344">
        <f>ROUND(BC54, 2)</f>
        <v>0</v>
      </c>
      <c r="X32" s="345"/>
      <c r="Y32" s="345"/>
      <c r="Z32" s="345"/>
      <c r="AA32" s="345"/>
      <c r="AB32" s="345"/>
      <c r="AC32" s="345"/>
      <c r="AD32" s="345"/>
      <c r="AE32" s="345"/>
      <c r="AF32" s="41"/>
      <c r="AG32" s="41"/>
      <c r="AH32" s="41"/>
      <c r="AI32" s="41"/>
      <c r="AJ32" s="41"/>
      <c r="AK32" s="344">
        <v>0</v>
      </c>
      <c r="AL32" s="345"/>
      <c r="AM32" s="345"/>
      <c r="AN32" s="345"/>
      <c r="AO32" s="345"/>
      <c r="AP32" s="41"/>
      <c r="AQ32" s="41"/>
      <c r="AR32" s="42"/>
      <c r="BE32" s="353"/>
    </row>
    <row r="33" spans="1:57" s="3" customFormat="1" ht="14.45" hidden="1" customHeight="1">
      <c r="B33" s="40"/>
      <c r="C33" s="41"/>
      <c r="D33" s="41"/>
      <c r="E33" s="41"/>
      <c r="F33" s="29" t="s">
        <v>51</v>
      </c>
      <c r="G33" s="41"/>
      <c r="H33" s="41"/>
      <c r="I33" s="41"/>
      <c r="J33" s="41"/>
      <c r="K33" s="41"/>
      <c r="L33" s="346">
        <v>0</v>
      </c>
      <c r="M33" s="345"/>
      <c r="N33" s="345"/>
      <c r="O33" s="345"/>
      <c r="P33" s="345"/>
      <c r="Q33" s="41"/>
      <c r="R33" s="41"/>
      <c r="S33" s="41"/>
      <c r="T33" s="41"/>
      <c r="U33" s="41"/>
      <c r="V33" s="41"/>
      <c r="W33" s="344">
        <f>ROUND(BD54, 2)</f>
        <v>0</v>
      </c>
      <c r="X33" s="345"/>
      <c r="Y33" s="345"/>
      <c r="Z33" s="345"/>
      <c r="AA33" s="345"/>
      <c r="AB33" s="345"/>
      <c r="AC33" s="345"/>
      <c r="AD33" s="345"/>
      <c r="AE33" s="345"/>
      <c r="AF33" s="41"/>
      <c r="AG33" s="41"/>
      <c r="AH33" s="41"/>
      <c r="AI33" s="41"/>
      <c r="AJ33" s="41"/>
      <c r="AK33" s="344">
        <v>0</v>
      </c>
      <c r="AL33" s="345"/>
      <c r="AM33" s="345"/>
      <c r="AN33" s="345"/>
      <c r="AO33" s="345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53</v>
      </c>
      <c r="U35" s="45"/>
      <c r="V35" s="45"/>
      <c r="W35" s="45"/>
      <c r="X35" s="347" t="s">
        <v>54</v>
      </c>
      <c r="Y35" s="348"/>
      <c r="Z35" s="348"/>
      <c r="AA35" s="348"/>
      <c r="AB35" s="348"/>
      <c r="AC35" s="45"/>
      <c r="AD35" s="45"/>
      <c r="AE35" s="45"/>
      <c r="AF35" s="45"/>
      <c r="AG35" s="45"/>
      <c r="AH35" s="45"/>
      <c r="AI35" s="45"/>
      <c r="AJ35" s="45"/>
      <c r="AK35" s="349">
        <f>SUM(AK26:AK33)</f>
        <v>0</v>
      </c>
      <c r="AL35" s="348"/>
      <c r="AM35" s="348"/>
      <c r="AN35" s="348"/>
      <c r="AO35" s="350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C401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33" t="str">
        <f>K6</f>
        <v>Revitalizace Karlova náměstí v Třebíč</v>
      </c>
      <c r="M45" s="334"/>
      <c r="N45" s="334"/>
      <c r="O45" s="334"/>
      <c r="P45" s="334"/>
      <c r="Q45" s="334"/>
      <c r="R45" s="334"/>
      <c r="S45" s="334"/>
      <c r="T45" s="334"/>
      <c r="U45" s="334"/>
      <c r="V45" s="334"/>
      <c r="W45" s="334"/>
      <c r="X45" s="334"/>
      <c r="Y45" s="334"/>
      <c r="Z45" s="334"/>
      <c r="AA45" s="334"/>
      <c r="AB45" s="334"/>
      <c r="AC45" s="334"/>
      <c r="AD45" s="334"/>
      <c r="AE45" s="334"/>
      <c r="AF45" s="334"/>
      <c r="AG45" s="334"/>
      <c r="AH45" s="334"/>
      <c r="AI45" s="334"/>
      <c r="AJ45" s="334"/>
      <c r="AK45" s="334"/>
      <c r="AL45" s="334"/>
      <c r="AM45" s="334"/>
      <c r="AN45" s="334"/>
      <c r="AO45" s="334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Třebíč, Karlovo nám.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35" t="str">
        <f>IF(AN8= "","",AN8)</f>
        <v>28. 4. 2020</v>
      </c>
      <c r="AN47" s="335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Město Třebíč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336" t="str">
        <f>IF(E17="","",E17)</f>
        <v>Ing. Karel Tomek</v>
      </c>
      <c r="AN49" s="337"/>
      <c r="AO49" s="337"/>
      <c r="AP49" s="337"/>
      <c r="AQ49" s="36"/>
      <c r="AR49" s="39"/>
      <c r="AS49" s="338" t="s">
        <v>56</v>
      </c>
      <c r="AT49" s="339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36</v>
      </c>
      <c r="AJ50" s="36"/>
      <c r="AK50" s="36"/>
      <c r="AL50" s="36"/>
      <c r="AM50" s="336" t="str">
        <f>IF(E20="","",E20)</f>
        <v>Elektro - ing. Klíma s.r.o.</v>
      </c>
      <c r="AN50" s="337"/>
      <c r="AO50" s="337"/>
      <c r="AP50" s="337"/>
      <c r="AQ50" s="36"/>
      <c r="AR50" s="39"/>
      <c r="AS50" s="340"/>
      <c r="AT50" s="341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42"/>
      <c r="AT51" s="343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29" t="s">
        <v>57</v>
      </c>
      <c r="D52" s="330"/>
      <c r="E52" s="330"/>
      <c r="F52" s="330"/>
      <c r="G52" s="330"/>
      <c r="H52" s="66"/>
      <c r="I52" s="331" t="s">
        <v>58</v>
      </c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  <c r="AA52" s="330"/>
      <c r="AB52" s="330"/>
      <c r="AC52" s="330"/>
      <c r="AD52" s="330"/>
      <c r="AE52" s="330"/>
      <c r="AF52" s="330"/>
      <c r="AG52" s="332" t="s">
        <v>59</v>
      </c>
      <c r="AH52" s="330"/>
      <c r="AI52" s="330"/>
      <c r="AJ52" s="330"/>
      <c r="AK52" s="330"/>
      <c r="AL52" s="330"/>
      <c r="AM52" s="330"/>
      <c r="AN52" s="331" t="s">
        <v>60</v>
      </c>
      <c r="AO52" s="330"/>
      <c r="AP52" s="330"/>
      <c r="AQ52" s="67" t="s">
        <v>61</v>
      </c>
      <c r="AR52" s="39"/>
      <c r="AS52" s="68" t="s">
        <v>62</v>
      </c>
      <c r="AT52" s="69" t="s">
        <v>63</v>
      </c>
      <c r="AU52" s="69" t="s">
        <v>64</v>
      </c>
      <c r="AV52" s="69" t="s">
        <v>65</v>
      </c>
      <c r="AW52" s="69" t="s">
        <v>66</v>
      </c>
      <c r="AX52" s="69" t="s">
        <v>67</v>
      </c>
      <c r="AY52" s="69" t="s">
        <v>68</v>
      </c>
      <c r="AZ52" s="69" t="s">
        <v>69</v>
      </c>
      <c r="BA52" s="69" t="s">
        <v>70</v>
      </c>
      <c r="BB52" s="69" t="s">
        <v>71</v>
      </c>
      <c r="BC52" s="69" t="s">
        <v>72</v>
      </c>
      <c r="BD52" s="70" t="s">
        <v>73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74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27">
        <f>ROUND(SUM(AG55:AG56),2)</f>
        <v>0</v>
      </c>
      <c r="AH54" s="327"/>
      <c r="AI54" s="327"/>
      <c r="AJ54" s="327"/>
      <c r="AK54" s="327"/>
      <c r="AL54" s="327"/>
      <c r="AM54" s="327"/>
      <c r="AN54" s="328">
        <f>SUM(AG54,AT54)</f>
        <v>0</v>
      </c>
      <c r="AO54" s="328"/>
      <c r="AP54" s="328"/>
      <c r="AQ54" s="78" t="s">
        <v>19</v>
      </c>
      <c r="AR54" s="79"/>
      <c r="AS54" s="80">
        <f>ROUND(SUM(AS55:AS56),2)</f>
        <v>0</v>
      </c>
      <c r="AT54" s="81">
        <f>ROUND(SUM(AV54:AW54),2)</f>
        <v>0</v>
      </c>
      <c r="AU54" s="82">
        <f>ROUND(SUM(AU55:AU56),5)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ROUND(SUM(AZ55:AZ56),2)</f>
        <v>0</v>
      </c>
      <c r="BA54" s="81">
        <f>ROUND(SUM(BA55:BA56),2)</f>
        <v>0</v>
      </c>
      <c r="BB54" s="81">
        <f>ROUND(SUM(BB55:BB56),2)</f>
        <v>0</v>
      </c>
      <c r="BC54" s="81">
        <f>ROUND(SUM(BC55:BC56),2)</f>
        <v>0</v>
      </c>
      <c r="BD54" s="83">
        <f>ROUND(SUM(BD55:BD56),2)</f>
        <v>0</v>
      </c>
      <c r="BS54" s="84" t="s">
        <v>75</v>
      </c>
      <c r="BT54" s="84" t="s">
        <v>76</v>
      </c>
      <c r="BU54" s="85" t="s">
        <v>77</v>
      </c>
      <c r="BV54" s="84" t="s">
        <v>78</v>
      </c>
      <c r="BW54" s="84" t="s">
        <v>5</v>
      </c>
      <c r="BX54" s="84" t="s">
        <v>79</v>
      </c>
      <c r="CL54" s="84" t="s">
        <v>19</v>
      </c>
    </row>
    <row r="55" spans="1:91" s="7" customFormat="1" ht="37.5" customHeight="1">
      <c r="A55" s="86" t="s">
        <v>80</v>
      </c>
      <c r="B55" s="87"/>
      <c r="C55" s="88"/>
      <c r="D55" s="326" t="s">
        <v>81</v>
      </c>
      <c r="E55" s="326"/>
      <c r="F55" s="326"/>
      <c r="G55" s="326"/>
      <c r="H55" s="326"/>
      <c r="I55" s="89"/>
      <c r="J55" s="326" t="s">
        <v>82</v>
      </c>
      <c r="K55" s="326"/>
      <c r="L55" s="326"/>
      <c r="M55" s="326"/>
      <c r="N55" s="326"/>
      <c r="O55" s="326"/>
      <c r="P55" s="326"/>
      <c r="Q55" s="326"/>
      <c r="R55" s="326"/>
      <c r="S55" s="326"/>
      <c r="T55" s="326"/>
      <c r="U55" s="326"/>
      <c r="V55" s="326"/>
      <c r="W55" s="326"/>
      <c r="X55" s="326"/>
      <c r="Y55" s="326"/>
      <c r="Z55" s="326"/>
      <c r="AA55" s="326"/>
      <c r="AB55" s="326"/>
      <c r="AC55" s="326"/>
      <c r="AD55" s="326"/>
      <c r="AE55" s="326"/>
      <c r="AF55" s="326"/>
      <c r="AG55" s="324">
        <f>'SO C 401 a C 402 - Veřejn...'!J30</f>
        <v>0</v>
      </c>
      <c r="AH55" s="325"/>
      <c r="AI55" s="325"/>
      <c r="AJ55" s="325"/>
      <c r="AK55" s="325"/>
      <c r="AL55" s="325"/>
      <c r="AM55" s="325"/>
      <c r="AN55" s="324">
        <f>SUM(AG55,AT55)</f>
        <v>0</v>
      </c>
      <c r="AO55" s="325"/>
      <c r="AP55" s="325"/>
      <c r="AQ55" s="90" t="s">
        <v>83</v>
      </c>
      <c r="AR55" s="91"/>
      <c r="AS55" s="92">
        <v>0</v>
      </c>
      <c r="AT55" s="93">
        <f>ROUND(SUM(AV55:AW55),2)</f>
        <v>0</v>
      </c>
      <c r="AU55" s="94">
        <f>'SO C 401 a C 402 - Veřejn...'!P90</f>
        <v>0</v>
      </c>
      <c r="AV55" s="93">
        <f>'SO C 401 a C 402 - Veřejn...'!J33</f>
        <v>0</v>
      </c>
      <c r="AW55" s="93">
        <f>'SO C 401 a C 402 - Veřejn...'!J34</f>
        <v>0</v>
      </c>
      <c r="AX55" s="93">
        <f>'SO C 401 a C 402 - Veřejn...'!J35</f>
        <v>0</v>
      </c>
      <c r="AY55" s="93">
        <f>'SO C 401 a C 402 - Veřejn...'!J36</f>
        <v>0</v>
      </c>
      <c r="AZ55" s="93">
        <f>'SO C 401 a C 402 - Veřejn...'!F33</f>
        <v>0</v>
      </c>
      <c r="BA55" s="93">
        <f>'SO C 401 a C 402 - Veřejn...'!F34</f>
        <v>0</v>
      </c>
      <c r="BB55" s="93">
        <f>'SO C 401 a C 402 - Veřejn...'!F35</f>
        <v>0</v>
      </c>
      <c r="BC55" s="93">
        <f>'SO C 401 a C 402 - Veřejn...'!F36</f>
        <v>0</v>
      </c>
      <c r="BD55" s="95">
        <f>'SO C 401 a C 402 - Veřejn...'!F37</f>
        <v>0</v>
      </c>
      <c r="BT55" s="96" t="s">
        <v>84</v>
      </c>
      <c r="BV55" s="96" t="s">
        <v>78</v>
      </c>
      <c r="BW55" s="96" t="s">
        <v>85</v>
      </c>
      <c r="BX55" s="96" t="s">
        <v>5</v>
      </c>
      <c r="CL55" s="96" t="s">
        <v>86</v>
      </c>
      <c r="CM55" s="96" t="s">
        <v>87</v>
      </c>
    </row>
    <row r="56" spans="1:91" s="7" customFormat="1" ht="24.75" customHeight="1">
      <c r="A56" s="86" t="s">
        <v>80</v>
      </c>
      <c r="B56" s="87"/>
      <c r="C56" s="88"/>
      <c r="D56" s="326" t="s">
        <v>88</v>
      </c>
      <c r="E56" s="326"/>
      <c r="F56" s="326"/>
      <c r="G56" s="326"/>
      <c r="H56" s="326"/>
      <c r="I56" s="89"/>
      <c r="J56" s="326" t="s">
        <v>89</v>
      </c>
      <c r="K56" s="326"/>
      <c r="L56" s="326"/>
      <c r="M56" s="326"/>
      <c r="N56" s="326"/>
      <c r="O56" s="326"/>
      <c r="P56" s="326"/>
      <c r="Q56" s="326"/>
      <c r="R56" s="326"/>
      <c r="S56" s="326"/>
      <c r="T56" s="326"/>
      <c r="U56" s="326"/>
      <c r="V56" s="326"/>
      <c r="W56" s="326"/>
      <c r="X56" s="326"/>
      <c r="Y56" s="326"/>
      <c r="Z56" s="326"/>
      <c r="AA56" s="326"/>
      <c r="AB56" s="326"/>
      <c r="AC56" s="326"/>
      <c r="AD56" s="326"/>
      <c r="AE56" s="326"/>
      <c r="AF56" s="326"/>
      <c r="AG56" s="324">
        <f>'SO 02-VRN - VRN - Vedlejš...'!J30</f>
        <v>0</v>
      </c>
      <c r="AH56" s="325"/>
      <c r="AI56" s="325"/>
      <c r="AJ56" s="325"/>
      <c r="AK56" s="325"/>
      <c r="AL56" s="325"/>
      <c r="AM56" s="325"/>
      <c r="AN56" s="324">
        <f>SUM(AG56,AT56)</f>
        <v>0</v>
      </c>
      <c r="AO56" s="325"/>
      <c r="AP56" s="325"/>
      <c r="AQ56" s="90" t="s">
        <v>83</v>
      </c>
      <c r="AR56" s="91"/>
      <c r="AS56" s="97">
        <v>0</v>
      </c>
      <c r="AT56" s="98">
        <f>ROUND(SUM(AV56:AW56),2)</f>
        <v>0</v>
      </c>
      <c r="AU56" s="99">
        <f>'SO 02-VRN - VRN - Vedlejš...'!P86</f>
        <v>0</v>
      </c>
      <c r="AV56" s="98">
        <f>'SO 02-VRN - VRN - Vedlejš...'!J33</f>
        <v>0</v>
      </c>
      <c r="AW56" s="98">
        <f>'SO 02-VRN - VRN - Vedlejš...'!J34</f>
        <v>0</v>
      </c>
      <c r="AX56" s="98">
        <f>'SO 02-VRN - VRN - Vedlejš...'!J35</f>
        <v>0</v>
      </c>
      <c r="AY56" s="98">
        <f>'SO 02-VRN - VRN - Vedlejš...'!J36</f>
        <v>0</v>
      </c>
      <c r="AZ56" s="98">
        <f>'SO 02-VRN - VRN - Vedlejš...'!F33</f>
        <v>0</v>
      </c>
      <c r="BA56" s="98">
        <f>'SO 02-VRN - VRN - Vedlejš...'!F34</f>
        <v>0</v>
      </c>
      <c r="BB56" s="98">
        <f>'SO 02-VRN - VRN - Vedlejš...'!F35</f>
        <v>0</v>
      </c>
      <c r="BC56" s="98">
        <f>'SO 02-VRN - VRN - Vedlejš...'!F36</f>
        <v>0</v>
      </c>
      <c r="BD56" s="100">
        <f>'SO 02-VRN - VRN - Vedlejš...'!F37</f>
        <v>0</v>
      </c>
      <c r="BT56" s="96" t="s">
        <v>84</v>
      </c>
      <c r="BV56" s="96" t="s">
        <v>78</v>
      </c>
      <c r="BW56" s="96" t="s">
        <v>90</v>
      </c>
      <c r="BX56" s="96" t="s">
        <v>5</v>
      </c>
      <c r="CL56" s="96" t="s">
        <v>91</v>
      </c>
      <c r="CM56" s="96" t="s">
        <v>87</v>
      </c>
    </row>
    <row r="57" spans="1:91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91" s="2" customFormat="1" ht="6.95" customHeight="1">
      <c r="A58" s="34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algorithmName="SHA-512" hashValue="6u1XNRTmAF76X6ZuowAIVt6XmjTA+TXF9qqxXKao/q5O/JjrcbMXwpr1ACrNTUUUbV/4GKkfm6bM9Suadhy3eQ==" saltValue="k69NnyT0RQwofAGN+OsknAECy46egBh/pb9+1oCZPHxnD9VtxQKIG/iO9R1aOe4YpZcDaJJs6c8JLmHGrqcb2w==" spinCount="100000" sheet="1" objects="1" scenarios="1" formatColumns="0" formatRows="0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5" location="'SO C 401 a C 402 - Veřejn...'!C2" display="/"/>
    <hyperlink ref="A56" location="'SO 02-VRN - VRN - Vedlej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02"/>
  <sheetViews>
    <sheetView showGridLines="0" tabSelected="1" workbookViewId="0">
      <selection activeCell="F15" sqref="F1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AT2" s="17" t="s">
        <v>85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87</v>
      </c>
    </row>
    <row r="4" spans="1:46" s="1" customFormat="1" ht="24.95" customHeight="1">
      <c r="B4" s="20"/>
      <c r="D4" s="105" t="s">
        <v>92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366" t="str">
        <f>'Rekapitulace stavby'!K6</f>
        <v>Revitalizace Karlova náměstí v Třebíč</v>
      </c>
      <c r="F7" s="367"/>
      <c r="G7" s="367"/>
      <c r="H7" s="367"/>
      <c r="I7" s="101"/>
      <c r="L7" s="20"/>
    </row>
    <row r="8" spans="1:46" s="2" customFormat="1" ht="12" customHeight="1">
      <c r="A8" s="34"/>
      <c r="B8" s="39"/>
      <c r="C8" s="34"/>
      <c r="D8" s="107" t="s">
        <v>93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24.75" customHeight="1">
      <c r="A9" s="34"/>
      <c r="B9" s="39"/>
      <c r="C9" s="34"/>
      <c r="D9" s="34"/>
      <c r="E9" s="368" t="s">
        <v>94</v>
      </c>
      <c r="F9" s="369"/>
      <c r="G9" s="369"/>
      <c r="H9" s="369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86</v>
      </c>
      <c r="G11" s="34"/>
      <c r="H11" s="34"/>
      <c r="I11" s="111" t="s">
        <v>20</v>
      </c>
      <c r="J11" s="110" t="s">
        <v>95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28. 4. 2020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21.75" customHeight="1">
      <c r="A13" s="34"/>
      <c r="B13" s="39"/>
      <c r="C13" s="34"/>
      <c r="D13" s="113" t="s">
        <v>96</v>
      </c>
      <c r="E13" s="34"/>
      <c r="F13" s="114" t="s">
        <v>97</v>
      </c>
      <c r="G13" s="34"/>
      <c r="H13" s="34"/>
      <c r="I13" s="115" t="s">
        <v>98</v>
      </c>
      <c r="J13" s="114" t="s">
        <v>99</v>
      </c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">
        <v>27</v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100</v>
      </c>
      <c r="F15" s="34"/>
      <c r="G15" s="34"/>
      <c r="H15" s="34"/>
      <c r="I15" s="111" t="s">
        <v>29</v>
      </c>
      <c r="J15" s="110" t="s">
        <v>19</v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31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70" t="str">
        <f>'Rekapitulace stavby'!E14</f>
        <v>Vyplň údaj</v>
      </c>
      <c r="F18" s="371"/>
      <c r="G18" s="371"/>
      <c r="H18" s="371"/>
      <c r="I18" s="111" t="s">
        <v>29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33</v>
      </c>
      <c r="E20" s="34"/>
      <c r="F20" s="34"/>
      <c r="G20" s="34"/>
      <c r="H20" s="34"/>
      <c r="I20" s="111" t="s">
        <v>26</v>
      </c>
      <c r="J20" s="110" t="s">
        <v>19</v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101</v>
      </c>
      <c r="F21" s="34"/>
      <c r="G21" s="34"/>
      <c r="H21" s="34"/>
      <c r="I21" s="111" t="s">
        <v>29</v>
      </c>
      <c r="J21" s="110" t="s">
        <v>19</v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36</v>
      </c>
      <c r="E23" s="34"/>
      <c r="F23" s="34"/>
      <c r="G23" s="34"/>
      <c r="H23" s="34"/>
      <c r="I23" s="111" t="s">
        <v>26</v>
      </c>
      <c r="J23" s="110" t="s">
        <v>19</v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102</v>
      </c>
      <c r="F24" s="34"/>
      <c r="G24" s="34"/>
      <c r="H24" s="34"/>
      <c r="I24" s="111" t="s">
        <v>29</v>
      </c>
      <c r="J24" s="110" t="s">
        <v>19</v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40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72" t="s">
        <v>19</v>
      </c>
      <c r="F27" s="372"/>
      <c r="G27" s="372"/>
      <c r="H27" s="372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0"/>
      <c r="E29" s="120"/>
      <c r="F29" s="120"/>
      <c r="G29" s="120"/>
      <c r="H29" s="120"/>
      <c r="I29" s="121"/>
      <c r="J29" s="120"/>
      <c r="K29" s="120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2" t="s">
        <v>42</v>
      </c>
      <c r="E30" s="34"/>
      <c r="F30" s="34"/>
      <c r="G30" s="34"/>
      <c r="H30" s="34"/>
      <c r="I30" s="108"/>
      <c r="J30" s="123">
        <f>ROUND(J90,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0"/>
      <c r="E31" s="120"/>
      <c r="F31" s="120"/>
      <c r="G31" s="120"/>
      <c r="H31" s="120"/>
      <c r="I31" s="121"/>
      <c r="J31" s="120"/>
      <c r="K31" s="120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4" t="s">
        <v>44</v>
      </c>
      <c r="G32" s="34"/>
      <c r="H32" s="34"/>
      <c r="I32" s="125" t="s">
        <v>43</v>
      </c>
      <c r="J32" s="124" t="s">
        <v>45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6" t="s">
        <v>46</v>
      </c>
      <c r="E33" s="107" t="s">
        <v>47</v>
      </c>
      <c r="F33" s="127">
        <f>ROUND((SUM(BE90:BE701)),  2)</f>
        <v>0</v>
      </c>
      <c r="G33" s="34"/>
      <c r="H33" s="34"/>
      <c r="I33" s="128">
        <v>0.21</v>
      </c>
      <c r="J33" s="127">
        <f>ROUND(((SUM(BE90:BE701))*I33),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48</v>
      </c>
      <c r="F34" s="127">
        <f>ROUND((SUM(BF90:BF701)),  2)</f>
        <v>0</v>
      </c>
      <c r="G34" s="34"/>
      <c r="H34" s="34"/>
      <c r="I34" s="128">
        <v>0.15</v>
      </c>
      <c r="J34" s="127">
        <f>ROUND(((SUM(BF90:BF701))*I34),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49</v>
      </c>
      <c r="F35" s="127">
        <f>ROUND((SUM(BG90:BG701)),  2)</f>
        <v>0</v>
      </c>
      <c r="G35" s="34"/>
      <c r="H35" s="34"/>
      <c r="I35" s="128">
        <v>0.21</v>
      </c>
      <c r="J35" s="127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50</v>
      </c>
      <c r="F36" s="127">
        <f>ROUND((SUM(BH90:BH701)),  2)</f>
        <v>0</v>
      </c>
      <c r="G36" s="34"/>
      <c r="H36" s="34"/>
      <c r="I36" s="128">
        <v>0.15</v>
      </c>
      <c r="J36" s="127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51</v>
      </c>
      <c r="F37" s="127">
        <f>ROUND((SUM(BI90:BI701)),  2)</f>
        <v>0</v>
      </c>
      <c r="G37" s="34"/>
      <c r="H37" s="34"/>
      <c r="I37" s="128">
        <v>0</v>
      </c>
      <c r="J37" s="127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9"/>
      <c r="D39" s="130" t="s">
        <v>52</v>
      </c>
      <c r="E39" s="131"/>
      <c r="F39" s="131"/>
      <c r="G39" s="132" t="s">
        <v>53</v>
      </c>
      <c r="H39" s="133" t="s">
        <v>54</v>
      </c>
      <c r="I39" s="134"/>
      <c r="J39" s="135">
        <f>SUM(J30:J37)</f>
        <v>0</v>
      </c>
      <c r="K39" s="136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103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4" t="str">
        <f>E7</f>
        <v>Revitalizace Karlova náměstí v Třebíč</v>
      </c>
      <c r="F48" s="365"/>
      <c r="G48" s="365"/>
      <c r="H48" s="365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93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24.75" customHeight="1">
      <c r="A50" s="34"/>
      <c r="B50" s="35"/>
      <c r="C50" s="36"/>
      <c r="D50" s="36"/>
      <c r="E50" s="333" t="str">
        <f>E9</f>
        <v>SO C 401 a C 402 - Veřejné osvětlení a Ostatní stavební elektroinstalace v prostoru náměstí</v>
      </c>
      <c r="F50" s="363"/>
      <c r="G50" s="363"/>
      <c r="H50" s="363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Třebíč, Karlovo nám.</v>
      </c>
      <c r="G52" s="36"/>
      <c r="H52" s="36"/>
      <c r="I52" s="111" t="s">
        <v>23</v>
      </c>
      <c r="J52" s="59" t="str">
        <f>IF(J12="","",J12)</f>
        <v>28. 4. 2020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15" customHeight="1">
      <c r="A54" s="34"/>
      <c r="B54" s="35"/>
      <c r="C54" s="29" t="s">
        <v>25</v>
      </c>
      <c r="D54" s="36"/>
      <c r="E54" s="36"/>
      <c r="F54" s="27" t="str">
        <f>E15</f>
        <v>Město Třebíč, Karlovo nám. 104/55, 674 01 Třebíč</v>
      </c>
      <c r="G54" s="36"/>
      <c r="H54" s="36"/>
      <c r="I54" s="111" t="s">
        <v>33</v>
      </c>
      <c r="J54" s="32" t="str">
        <f>E21</f>
        <v>Ing. Karel Tomek, autorizace: 1400201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111" t="s">
        <v>36</v>
      </c>
      <c r="J55" s="32" t="str">
        <f>E24</f>
        <v>Ing. Josef Klíma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3" t="s">
        <v>104</v>
      </c>
      <c r="D57" s="144"/>
      <c r="E57" s="144"/>
      <c r="F57" s="144"/>
      <c r="G57" s="144"/>
      <c r="H57" s="144"/>
      <c r="I57" s="145"/>
      <c r="J57" s="146" t="s">
        <v>105</v>
      </c>
      <c r="K57" s="144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7" t="s">
        <v>74</v>
      </c>
      <c r="D59" s="36"/>
      <c r="E59" s="36"/>
      <c r="F59" s="36"/>
      <c r="G59" s="36"/>
      <c r="H59" s="36"/>
      <c r="I59" s="108"/>
      <c r="J59" s="77">
        <f>J90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106</v>
      </c>
    </row>
    <row r="60" spans="1:47" s="9" customFormat="1" ht="24.95" customHeight="1">
      <c r="B60" s="148"/>
      <c r="C60" s="149"/>
      <c r="D60" s="150" t="s">
        <v>107</v>
      </c>
      <c r="E60" s="151"/>
      <c r="F60" s="151"/>
      <c r="G60" s="151"/>
      <c r="H60" s="151"/>
      <c r="I60" s="152"/>
      <c r="J60" s="153">
        <f>J91</f>
        <v>0</v>
      </c>
      <c r="K60" s="149"/>
      <c r="L60" s="154"/>
    </row>
    <row r="61" spans="1:47" s="10" customFormat="1" ht="19.899999999999999" customHeight="1">
      <c r="B61" s="155"/>
      <c r="C61" s="156"/>
      <c r="D61" s="157" t="s">
        <v>108</v>
      </c>
      <c r="E61" s="158"/>
      <c r="F61" s="158"/>
      <c r="G61" s="158"/>
      <c r="H61" s="158"/>
      <c r="I61" s="159"/>
      <c r="J61" s="160">
        <f>J92</f>
        <v>0</v>
      </c>
      <c r="K61" s="156"/>
      <c r="L61" s="161"/>
    </row>
    <row r="62" spans="1:47" s="10" customFormat="1" ht="19.899999999999999" customHeight="1">
      <c r="B62" s="155"/>
      <c r="C62" s="156"/>
      <c r="D62" s="157" t="s">
        <v>109</v>
      </c>
      <c r="E62" s="158"/>
      <c r="F62" s="158"/>
      <c r="G62" s="158"/>
      <c r="H62" s="158"/>
      <c r="I62" s="159"/>
      <c r="J62" s="160">
        <f>J165</f>
        <v>0</v>
      </c>
      <c r="K62" s="156"/>
      <c r="L62" s="161"/>
    </row>
    <row r="63" spans="1:47" s="9" customFormat="1" ht="24.95" customHeight="1">
      <c r="B63" s="148"/>
      <c r="C63" s="149"/>
      <c r="D63" s="150" t="s">
        <v>110</v>
      </c>
      <c r="E63" s="151"/>
      <c r="F63" s="151"/>
      <c r="G63" s="151"/>
      <c r="H63" s="151"/>
      <c r="I63" s="152"/>
      <c r="J63" s="153">
        <f>J204</f>
        <v>0</v>
      </c>
      <c r="K63" s="149"/>
      <c r="L63" s="154"/>
    </row>
    <row r="64" spans="1:47" s="10" customFormat="1" ht="19.899999999999999" customHeight="1">
      <c r="B64" s="155"/>
      <c r="C64" s="156"/>
      <c r="D64" s="157" t="s">
        <v>111</v>
      </c>
      <c r="E64" s="158"/>
      <c r="F64" s="158"/>
      <c r="G64" s="158"/>
      <c r="H64" s="158"/>
      <c r="I64" s="159"/>
      <c r="J64" s="160">
        <f>J205</f>
        <v>0</v>
      </c>
      <c r="K64" s="156"/>
      <c r="L64" s="161"/>
    </row>
    <row r="65" spans="1:31" s="10" customFormat="1" ht="19.899999999999999" customHeight="1">
      <c r="B65" s="155"/>
      <c r="C65" s="156"/>
      <c r="D65" s="157" t="s">
        <v>112</v>
      </c>
      <c r="E65" s="158"/>
      <c r="F65" s="158"/>
      <c r="G65" s="158"/>
      <c r="H65" s="158"/>
      <c r="I65" s="159"/>
      <c r="J65" s="160">
        <f>J260</f>
        <v>0</v>
      </c>
      <c r="K65" s="156"/>
      <c r="L65" s="161"/>
    </row>
    <row r="66" spans="1:31" s="9" customFormat="1" ht="24.95" customHeight="1">
      <c r="B66" s="148"/>
      <c r="C66" s="149"/>
      <c r="D66" s="150" t="s">
        <v>113</v>
      </c>
      <c r="E66" s="151"/>
      <c r="F66" s="151"/>
      <c r="G66" s="151"/>
      <c r="H66" s="151"/>
      <c r="I66" s="152"/>
      <c r="J66" s="153">
        <f>J316</f>
        <v>0</v>
      </c>
      <c r="K66" s="149"/>
      <c r="L66" s="154"/>
    </row>
    <row r="67" spans="1:31" s="9" customFormat="1" ht="24.95" customHeight="1">
      <c r="B67" s="148"/>
      <c r="C67" s="149"/>
      <c r="D67" s="150" t="s">
        <v>114</v>
      </c>
      <c r="E67" s="151"/>
      <c r="F67" s="151"/>
      <c r="G67" s="151"/>
      <c r="H67" s="151"/>
      <c r="I67" s="152"/>
      <c r="J67" s="153">
        <f>J331</f>
        <v>0</v>
      </c>
      <c r="K67" s="149"/>
      <c r="L67" s="154"/>
    </row>
    <row r="68" spans="1:31" s="10" customFormat="1" ht="19.899999999999999" customHeight="1">
      <c r="B68" s="155"/>
      <c r="C68" s="156"/>
      <c r="D68" s="157" t="s">
        <v>115</v>
      </c>
      <c r="E68" s="158"/>
      <c r="F68" s="158"/>
      <c r="G68" s="158"/>
      <c r="H68" s="158"/>
      <c r="I68" s="159"/>
      <c r="J68" s="160">
        <f>J332</f>
        <v>0</v>
      </c>
      <c r="K68" s="156"/>
      <c r="L68" s="161"/>
    </row>
    <row r="69" spans="1:31" s="10" customFormat="1" ht="19.899999999999999" customHeight="1">
      <c r="B69" s="155"/>
      <c r="C69" s="156"/>
      <c r="D69" s="157" t="s">
        <v>116</v>
      </c>
      <c r="E69" s="158"/>
      <c r="F69" s="158"/>
      <c r="G69" s="158"/>
      <c r="H69" s="158"/>
      <c r="I69" s="159"/>
      <c r="J69" s="160">
        <f>J400</f>
        <v>0</v>
      </c>
      <c r="K69" s="156"/>
      <c r="L69" s="161"/>
    </row>
    <row r="70" spans="1:31" s="10" customFormat="1" ht="19.899999999999999" customHeight="1">
      <c r="B70" s="155"/>
      <c r="C70" s="156"/>
      <c r="D70" s="157" t="s">
        <v>117</v>
      </c>
      <c r="E70" s="158"/>
      <c r="F70" s="158"/>
      <c r="G70" s="158"/>
      <c r="H70" s="158"/>
      <c r="I70" s="159"/>
      <c r="J70" s="160">
        <f>J653</f>
        <v>0</v>
      </c>
      <c r="K70" s="156"/>
      <c r="L70" s="161"/>
    </row>
    <row r="71" spans="1:31" s="2" customFormat="1" ht="21.75" customHeight="1">
      <c r="A71" s="34"/>
      <c r="B71" s="35"/>
      <c r="C71" s="36"/>
      <c r="D71" s="36"/>
      <c r="E71" s="36"/>
      <c r="F71" s="36"/>
      <c r="G71" s="36"/>
      <c r="H71" s="36"/>
      <c r="I71" s="108"/>
      <c r="J71" s="36"/>
      <c r="K71" s="36"/>
      <c r="L71" s="10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47"/>
      <c r="C72" s="48"/>
      <c r="D72" s="48"/>
      <c r="E72" s="48"/>
      <c r="F72" s="48"/>
      <c r="G72" s="48"/>
      <c r="H72" s="48"/>
      <c r="I72" s="139"/>
      <c r="J72" s="48"/>
      <c r="K72" s="48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142"/>
      <c r="J76" s="50"/>
      <c r="K76" s="50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3" t="s">
        <v>118</v>
      </c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108"/>
      <c r="J78" s="36"/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16</v>
      </c>
      <c r="D79" s="36"/>
      <c r="E79" s="36"/>
      <c r="F79" s="36"/>
      <c r="G79" s="36"/>
      <c r="H79" s="36"/>
      <c r="I79" s="108"/>
      <c r="J79" s="36"/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64" t="str">
        <f>E7</f>
        <v>Revitalizace Karlova náměstí v Třebíč</v>
      </c>
      <c r="F80" s="365"/>
      <c r="G80" s="365"/>
      <c r="H80" s="365"/>
      <c r="I80" s="108"/>
      <c r="J80" s="36"/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93</v>
      </c>
      <c r="D81" s="36"/>
      <c r="E81" s="36"/>
      <c r="F81" s="36"/>
      <c r="G81" s="36"/>
      <c r="H81" s="36"/>
      <c r="I81" s="108"/>
      <c r="J81" s="36"/>
      <c r="K81" s="36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24.75" customHeight="1">
      <c r="A82" s="34"/>
      <c r="B82" s="35"/>
      <c r="C82" s="36"/>
      <c r="D82" s="36"/>
      <c r="E82" s="333" t="str">
        <f>E9</f>
        <v>SO C 401 a C 402 - Veřejné osvětlení a Ostatní stavební elektroinstalace v prostoru náměstí</v>
      </c>
      <c r="F82" s="363"/>
      <c r="G82" s="363"/>
      <c r="H82" s="363"/>
      <c r="I82" s="108"/>
      <c r="J82" s="36"/>
      <c r="K82" s="36"/>
      <c r="L82" s="10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08"/>
      <c r="J83" s="36"/>
      <c r="K83" s="36"/>
      <c r="L83" s="10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F12</f>
        <v>Třebíč, Karlovo nám.</v>
      </c>
      <c r="G84" s="36"/>
      <c r="H84" s="36"/>
      <c r="I84" s="111" t="s">
        <v>23</v>
      </c>
      <c r="J84" s="59" t="str">
        <f>IF(J12="","",J12)</f>
        <v>28. 4. 2020</v>
      </c>
      <c r="K84" s="36"/>
      <c r="L84" s="10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108"/>
      <c r="J85" s="36"/>
      <c r="K85" s="36"/>
      <c r="L85" s="10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40.15" customHeight="1">
      <c r="A86" s="34"/>
      <c r="B86" s="35"/>
      <c r="C86" s="29" t="s">
        <v>25</v>
      </c>
      <c r="D86" s="36"/>
      <c r="E86" s="36"/>
      <c r="F86" s="27" t="str">
        <f>E15</f>
        <v>Město Třebíč, Karlovo nám. 104/55, 674 01 Třebíč</v>
      </c>
      <c r="G86" s="36"/>
      <c r="H86" s="36"/>
      <c r="I86" s="111" t="s">
        <v>33</v>
      </c>
      <c r="J86" s="32" t="str">
        <f>E21</f>
        <v>Ing. Karel Tomek, autorizace: 1400201</v>
      </c>
      <c r="K86" s="36"/>
      <c r="L86" s="10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31</v>
      </c>
      <c r="D87" s="36"/>
      <c r="E87" s="36"/>
      <c r="F87" s="27" t="str">
        <f>IF(E18="","",E18)</f>
        <v>Vyplň údaj</v>
      </c>
      <c r="G87" s="36"/>
      <c r="H87" s="36"/>
      <c r="I87" s="111" t="s">
        <v>36</v>
      </c>
      <c r="J87" s="32" t="str">
        <f>E24</f>
        <v>Ing. Josef Klíma</v>
      </c>
      <c r="K87" s="36"/>
      <c r="L87" s="10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108"/>
      <c r="J88" s="36"/>
      <c r="K88" s="36"/>
      <c r="L88" s="10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62"/>
      <c r="B89" s="163"/>
      <c r="C89" s="164" t="s">
        <v>119</v>
      </c>
      <c r="D89" s="165" t="s">
        <v>61</v>
      </c>
      <c r="E89" s="165" t="s">
        <v>57</v>
      </c>
      <c r="F89" s="165" t="s">
        <v>58</v>
      </c>
      <c r="G89" s="165" t="s">
        <v>120</v>
      </c>
      <c r="H89" s="165" t="s">
        <v>121</v>
      </c>
      <c r="I89" s="166" t="s">
        <v>122</v>
      </c>
      <c r="J89" s="165" t="s">
        <v>105</v>
      </c>
      <c r="K89" s="167" t="s">
        <v>123</v>
      </c>
      <c r="L89" s="168"/>
      <c r="M89" s="68" t="s">
        <v>19</v>
      </c>
      <c r="N89" s="69" t="s">
        <v>46</v>
      </c>
      <c r="O89" s="69" t="s">
        <v>124</v>
      </c>
      <c r="P89" s="69" t="s">
        <v>125</v>
      </c>
      <c r="Q89" s="69" t="s">
        <v>126</v>
      </c>
      <c r="R89" s="69" t="s">
        <v>127</v>
      </c>
      <c r="S89" s="69" t="s">
        <v>128</v>
      </c>
      <c r="T89" s="70" t="s">
        <v>129</v>
      </c>
      <c r="U89" s="162"/>
      <c r="V89" s="162"/>
      <c r="W89" s="162"/>
      <c r="X89" s="162"/>
      <c r="Y89" s="162"/>
      <c r="Z89" s="162"/>
      <c r="AA89" s="162"/>
      <c r="AB89" s="162"/>
      <c r="AC89" s="162"/>
      <c r="AD89" s="162"/>
      <c r="AE89" s="162"/>
    </row>
    <row r="90" spans="1:65" s="2" customFormat="1" ht="22.9" customHeight="1">
      <c r="A90" s="34"/>
      <c r="B90" s="35"/>
      <c r="C90" s="75" t="s">
        <v>130</v>
      </c>
      <c r="D90" s="36"/>
      <c r="E90" s="36"/>
      <c r="F90" s="36"/>
      <c r="G90" s="36"/>
      <c r="H90" s="36"/>
      <c r="I90" s="108"/>
      <c r="J90" s="169">
        <f>BK90</f>
        <v>0</v>
      </c>
      <c r="K90" s="36"/>
      <c r="L90" s="39"/>
      <c r="M90" s="71"/>
      <c r="N90" s="170"/>
      <c r="O90" s="72"/>
      <c r="P90" s="171">
        <f>P91+P204+P316+P331</f>
        <v>0</v>
      </c>
      <c r="Q90" s="72"/>
      <c r="R90" s="171">
        <f>R91+R204+R316+R331</f>
        <v>812.30577466940804</v>
      </c>
      <c r="S90" s="72"/>
      <c r="T90" s="172">
        <f>T91+T204+T316+T331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75</v>
      </c>
      <c r="AU90" s="17" t="s">
        <v>106</v>
      </c>
      <c r="BK90" s="173">
        <f>BK91+BK204+BK316+BK331</f>
        <v>0</v>
      </c>
    </row>
    <row r="91" spans="1:65" s="12" customFormat="1" ht="25.9" customHeight="1">
      <c r="B91" s="174"/>
      <c r="C91" s="175"/>
      <c r="D91" s="176" t="s">
        <v>75</v>
      </c>
      <c r="E91" s="177" t="s">
        <v>131</v>
      </c>
      <c r="F91" s="177" t="s">
        <v>132</v>
      </c>
      <c r="G91" s="175"/>
      <c r="H91" s="175"/>
      <c r="I91" s="178"/>
      <c r="J91" s="179">
        <f>BK91</f>
        <v>0</v>
      </c>
      <c r="K91" s="175"/>
      <c r="L91" s="180"/>
      <c r="M91" s="181"/>
      <c r="N91" s="182"/>
      <c r="O91" s="182"/>
      <c r="P91" s="183">
        <f>P92+P165</f>
        <v>0</v>
      </c>
      <c r="Q91" s="182"/>
      <c r="R91" s="183">
        <f>R92+R165</f>
        <v>209.06296999999998</v>
      </c>
      <c r="S91" s="182"/>
      <c r="T91" s="184">
        <f>T92+T165</f>
        <v>0</v>
      </c>
      <c r="AR91" s="185" t="s">
        <v>84</v>
      </c>
      <c r="AT91" s="186" t="s">
        <v>75</v>
      </c>
      <c r="AU91" s="186" t="s">
        <v>76</v>
      </c>
      <c r="AY91" s="185" t="s">
        <v>133</v>
      </c>
      <c r="BK91" s="187">
        <f>BK92+BK165</f>
        <v>0</v>
      </c>
    </row>
    <row r="92" spans="1:65" s="12" customFormat="1" ht="22.9" customHeight="1">
      <c r="B92" s="174"/>
      <c r="C92" s="175"/>
      <c r="D92" s="176" t="s">
        <v>75</v>
      </c>
      <c r="E92" s="188" t="s">
        <v>84</v>
      </c>
      <c r="F92" s="188" t="s">
        <v>134</v>
      </c>
      <c r="G92" s="175"/>
      <c r="H92" s="175"/>
      <c r="I92" s="178"/>
      <c r="J92" s="189">
        <f>BK92</f>
        <v>0</v>
      </c>
      <c r="K92" s="175"/>
      <c r="L92" s="180"/>
      <c r="M92" s="181"/>
      <c r="N92" s="182"/>
      <c r="O92" s="182"/>
      <c r="P92" s="183">
        <f>SUM(P93:P164)</f>
        <v>0</v>
      </c>
      <c r="Q92" s="182"/>
      <c r="R92" s="183">
        <f>SUM(R93:R164)</f>
        <v>208.41114999999999</v>
      </c>
      <c r="S92" s="182"/>
      <c r="T92" s="184">
        <f>SUM(T93:T164)</f>
        <v>0</v>
      </c>
      <c r="AR92" s="185" t="s">
        <v>84</v>
      </c>
      <c r="AT92" s="186" t="s">
        <v>75</v>
      </c>
      <c r="AU92" s="186" t="s">
        <v>84</v>
      </c>
      <c r="AY92" s="185" t="s">
        <v>133</v>
      </c>
      <c r="BK92" s="187">
        <f>SUM(BK93:BK164)</f>
        <v>0</v>
      </c>
    </row>
    <row r="93" spans="1:65" s="2" customFormat="1" ht="21.75" customHeight="1">
      <c r="A93" s="34"/>
      <c r="B93" s="35"/>
      <c r="C93" s="190" t="s">
        <v>135</v>
      </c>
      <c r="D93" s="190" t="s">
        <v>136</v>
      </c>
      <c r="E93" s="191" t="s">
        <v>137</v>
      </c>
      <c r="F93" s="192" t="s">
        <v>138</v>
      </c>
      <c r="G93" s="193" t="s">
        <v>139</v>
      </c>
      <c r="H93" s="194">
        <v>2200</v>
      </c>
      <c r="I93" s="195"/>
      <c r="J93" s="196">
        <f>ROUND(I93*H93,2)</f>
        <v>0</v>
      </c>
      <c r="K93" s="192" t="s">
        <v>140</v>
      </c>
      <c r="L93" s="39"/>
      <c r="M93" s="197" t="s">
        <v>19</v>
      </c>
      <c r="N93" s="198" t="s">
        <v>47</v>
      </c>
      <c r="O93" s="64"/>
      <c r="P93" s="199">
        <f>O93*H93</f>
        <v>0</v>
      </c>
      <c r="Q93" s="199">
        <v>1.4999999999999999E-4</v>
      </c>
      <c r="R93" s="199">
        <f>Q93*H93</f>
        <v>0.32999999999999996</v>
      </c>
      <c r="S93" s="199">
        <v>0</v>
      </c>
      <c r="T93" s="200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201" t="s">
        <v>141</v>
      </c>
      <c r="AT93" s="201" t="s">
        <v>136</v>
      </c>
      <c r="AU93" s="201" t="s">
        <v>87</v>
      </c>
      <c r="AY93" s="17" t="s">
        <v>133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7" t="s">
        <v>84</v>
      </c>
      <c r="BK93" s="202">
        <f>ROUND(I93*H93,2)</f>
        <v>0</v>
      </c>
      <c r="BL93" s="17" t="s">
        <v>141</v>
      </c>
      <c r="BM93" s="201" t="s">
        <v>142</v>
      </c>
    </row>
    <row r="94" spans="1:65" s="2" customFormat="1" ht="19.5">
      <c r="A94" s="34"/>
      <c r="B94" s="35"/>
      <c r="C94" s="36"/>
      <c r="D94" s="203" t="s">
        <v>143</v>
      </c>
      <c r="E94" s="36"/>
      <c r="F94" s="204" t="s">
        <v>144</v>
      </c>
      <c r="G94" s="36"/>
      <c r="H94" s="36"/>
      <c r="I94" s="108"/>
      <c r="J94" s="36"/>
      <c r="K94" s="36"/>
      <c r="L94" s="39"/>
      <c r="M94" s="205"/>
      <c r="N94" s="206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143</v>
      </c>
      <c r="AU94" s="17" t="s">
        <v>87</v>
      </c>
    </row>
    <row r="95" spans="1:65" s="2" customFormat="1" ht="146.25">
      <c r="A95" s="34"/>
      <c r="B95" s="35"/>
      <c r="C95" s="36"/>
      <c r="D95" s="203" t="s">
        <v>145</v>
      </c>
      <c r="E95" s="36"/>
      <c r="F95" s="207" t="s">
        <v>146</v>
      </c>
      <c r="G95" s="36"/>
      <c r="H95" s="36"/>
      <c r="I95" s="108"/>
      <c r="J95" s="36"/>
      <c r="K95" s="36"/>
      <c r="L95" s="39"/>
      <c r="M95" s="205"/>
      <c r="N95" s="206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145</v>
      </c>
      <c r="AU95" s="17" t="s">
        <v>87</v>
      </c>
    </row>
    <row r="96" spans="1:65" s="13" customFormat="1">
      <c r="B96" s="208"/>
      <c r="C96" s="209"/>
      <c r="D96" s="203" t="s">
        <v>147</v>
      </c>
      <c r="E96" s="210" t="s">
        <v>19</v>
      </c>
      <c r="F96" s="211" t="s">
        <v>148</v>
      </c>
      <c r="G96" s="209"/>
      <c r="H96" s="212">
        <v>2200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147</v>
      </c>
      <c r="AU96" s="218" t="s">
        <v>87</v>
      </c>
      <c r="AV96" s="13" t="s">
        <v>87</v>
      </c>
      <c r="AW96" s="13" t="s">
        <v>35</v>
      </c>
      <c r="AX96" s="13" t="s">
        <v>84</v>
      </c>
      <c r="AY96" s="218" t="s">
        <v>133</v>
      </c>
    </row>
    <row r="97" spans="1:65" s="2" customFormat="1" ht="21.75" customHeight="1">
      <c r="A97" s="34"/>
      <c r="B97" s="35"/>
      <c r="C97" s="190" t="s">
        <v>149</v>
      </c>
      <c r="D97" s="190" t="s">
        <v>136</v>
      </c>
      <c r="E97" s="191" t="s">
        <v>150</v>
      </c>
      <c r="F97" s="192" t="s">
        <v>151</v>
      </c>
      <c r="G97" s="193" t="s">
        <v>139</v>
      </c>
      <c r="H97" s="194">
        <v>2200</v>
      </c>
      <c r="I97" s="195"/>
      <c r="J97" s="196">
        <f>ROUND(I97*H97,2)</f>
        <v>0</v>
      </c>
      <c r="K97" s="192" t="s">
        <v>140</v>
      </c>
      <c r="L97" s="39"/>
      <c r="M97" s="197" t="s">
        <v>19</v>
      </c>
      <c r="N97" s="198" t="s">
        <v>47</v>
      </c>
      <c r="O97" s="64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201" t="s">
        <v>141</v>
      </c>
      <c r="AT97" s="201" t="s">
        <v>136</v>
      </c>
      <c r="AU97" s="201" t="s">
        <v>87</v>
      </c>
      <c r="AY97" s="17" t="s">
        <v>133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7" t="s">
        <v>84</v>
      </c>
      <c r="BK97" s="202">
        <f>ROUND(I97*H97,2)</f>
        <v>0</v>
      </c>
      <c r="BL97" s="17" t="s">
        <v>141</v>
      </c>
      <c r="BM97" s="201" t="s">
        <v>152</v>
      </c>
    </row>
    <row r="98" spans="1:65" s="2" customFormat="1" ht="19.5">
      <c r="A98" s="34"/>
      <c r="B98" s="35"/>
      <c r="C98" s="36"/>
      <c r="D98" s="203" t="s">
        <v>143</v>
      </c>
      <c r="E98" s="36"/>
      <c r="F98" s="204" t="s">
        <v>153</v>
      </c>
      <c r="G98" s="36"/>
      <c r="H98" s="36"/>
      <c r="I98" s="108"/>
      <c r="J98" s="36"/>
      <c r="K98" s="36"/>
      <c r="L98" s="39"/>
      <c r="M98" s="205"/>
      <c r="N98" s="206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143</v>
      </c>
      <c r="AU98" s="17" t="s">
        <v>87</v>
      </c>
    </row>
    <row r="99" spans="1:65" s="2" customFormat="1" ht="146.25">
      <c r="A99" s="34"/>
      <c r="B99" s="35"/>
      <c r="C99" s="36"/>
      <c r="D99" s="203" t="s">
        <v>145</v>
      </c>
      <c r="E99" s="36"/>
      <c r="F99" s="207" t="s">
        <v>146</v>
      </c>
      <c r="G99" s="36"/>
      <c r="H99" s="36"/>
      <c r="I99" s="108"/>
      <c r="J99" s="36"/>
      <c r="K99" s="36"/>
      <c r="L99" s="39"/>
      <c r="M99" s="205"/>
      <c r="N99" s="206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145</v>
      </c>
      <c r="AU99" s="17" t="s">
        <v>87</v>
      </c>
    </row>
    <row r="100" spans="1:65" s="2" customFormat="1" ht="21.75" customHeight="1">
      <c r="A100" s="34"/>
      <c r="B100" s="35"/>
      <c r="C100" s="219" t="s">
        <v>154</v>
      </c>
      <c r="D100" s="219" t="s">
        <v>155</v>
      </c>
      <c r="E100" s="220" t="s">
        <v>156</v>
      </c>
      <c r="F100" s="221" t="s">
        <v>157</v>
      </c>
      <c r="G100" s="222" t="s">
        <v>158</v>
      </c>
      <c r="H100" s="223">
        <v>900</v>
      </c>
      <c r="I100" s="224"/>
      <c r="J100" s="225">
        <f>ROUND(I100*H100,2)</f>
        <v>0</v>
      </c>
      <c r="K100" s="221" t="s">
        <v>140</v>
      </c>
      <c r="L100" s="226"/>
      <c r="M100" s="227" t="s">
        <v>19</v>
      </c>
      <c r="N100" s="228" t="s">
        <v>47</v>
      </c>
      <c r="O100" s="64"/>
      <c r="P100" s="199">
        <f>O100*H100</f>
        <v>0</v>
      </c>
      <c r="Q100" s="199">
        <v>1.2500000000000001E-2</v>
      </c>
      <c r="R100" s="199">
        <f>Q100*H100</f>
        <v>11.25</v>
      </c>
      <c r="S100" s="199">
        <v>0</v>
      </c>
      <c r="T100" s="200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01" t="s">
        <v>159</v>
      </c>
      <c r="AT100" s="201" t="s">
        <v>155</v>
      </c>
      <c r="AU100" s="201" t="s">
        <v>87</v>
      </c>
      <c r="AY100" s="17" t="s">
        <v>133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7" t="s">
        <v>84</v>
      </c>
      <c r="BK100" s="202">
        <f>ROUND(I100*H100,2)</f>
        <v>0</v>
      </c>
      <c r="BL100" s="17" t="s">
        <v>141</v>
      </c>
      <c r="BM100" s="201" t="s">
        <v>160</v>
      </c>
    </row>
    <row r="101" spans="1:65" s="2" customFormat="1" ht="19.5">
      <c r="A101" s="34"/>
      <c r="B101" s="35"/>
      <c r="C101" s="36"/>
      <c r="D101" s="203" t="s">
        <v>143</v>
      </c>
      <c r="E101" s="36"/>
      <c r="F101" s="204" t="s">
        <v>157</v>
      </c>
      <c r="G101" s="36"/>
      <c r="H101" s="36"/>
      <c r="I101" s="108"/>
      <c r="J101" s="36"/>
      <c r="K101" s="36"/>
      <c r="L101" s="39"/>
      <c r="M101" s="205"/>
      <c r="N101" s="206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143</v>
      </c>
      <c r="AU101" s="17" t="s">
        <v>87</v>
      </c>
    </row>
    <row r="102" spans="1:65" s="2" customFormat="1" ht="19.5">
      <c r="A102" s="34"/>
      <c r="B102" s="35"/>
      <c r="C102" s="36"/>
      <c r="D102" s="203" t="s">
        <v>161</v>
      </c>
      <c r="E102" s="36"/>
      <c r="F102" s="207" t="s">
        <v>162</v>
      </c>
      <c r="G102" s="36"/>
      <c r="H102" s="36"/>
      <c r="I102" s="108"/>
      <c r="J102" s="36"/>
      <c r="K102" s="36"/>
      <c r="L102" s="39"/>
      <c r="M102" s="205"/>
      <c r="N102" s="206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161</v>
      </c>
      <c r="AU102" s="17" t="s">
        <v>87</v>
      </c>
    </row>
    <row r="103" spans="1:65" s="13" customFormat="1">
      <c r="B103" s="208"/>
      <c r="C103" s="209"/>
      <c r="D103" s="203" t="s">
        <v>147</v>
      </c>
      <c r="E103" s="210" t="s">
        <v>19</v>
      </c>
      <c r="F103" s="211" t="s">
        <v>163</v>
      </c>
      <c r="G103" s="209"/>
      <c r="H103" s="212">
        <v>900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147</v>
      </c>
      <c r="AU103" s="218" t="s">
        <v>87</v>
      </c>
      <c r="AV103" s="13" t="s">
        <v>87</v>
      </c>
      <c r="AW103" s="13" t="s">
        <v>35</v>
      </c>
      <c r="AX103" s="13" t="s">
        <v>84</v>
      </c>
      <c r="AY103" s="218" t="s">
        <v>133</v>
      </c>
    </row>
    <row r="104" spans="1:65" s="2" customFormat="1" ht="21.75" customHeight="1">
      <c r="A104" s="34"/>
      <c r="B104" s="35"/>
      <c r="C104" s="190" t="s">
        <v>164</v>
      </c>
      <c r="D104" s="190" t="s">
        <v>136</v>
      </c>
      <c r="E104" s="191" t="s">
        <v>165</v>
      </c>
      <c r="F104" s="192" t="s">
        <v>166</v>
      </c>
      <c r="G104" s="193" t="s">
        <v>158</v>
      </c>
      <c r="H104" s="194">
        <v>67</v>
      </c>
      <c r="I104" s="195"/>
      <c r="J104" s="196">
        <f>ROUND(I104*H104,2)</f>
        <v>0</v>
      </c>
      <c r="K104" s="192" t="s">
        <v>140</v>
      </c>
      <c r="L104" s="39"/>
      <c r="M104" s="197" t="s">
        <v>19</v>
      </c>
      <c r="N104" s="198" t="s">
        <v>47</v>
      </c>
      <c r="O104" s="64"/>
      <c r="P104" s="199">
        <f>O104*H104</f>
        <v>0</v>
      </c>
      <c r="Q104" s="199">
        <v>6.4999999999999997E-4</v>
      </c>
      <c r="R104" s="199">
        <f>Q104*H104</f>
        <v>4.3549999999999998E-2</v>
      </c>
      <c r="S104" s="199">
        <v>0</v>
      </c>
      <c r="T104" s="200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01" t="s">
        <v>141</v>
      </c>
      <c r="AT104" s="201" t="s">
        <v>136</v>
      </c>
      <c r="AU104" s="201" t="s">
        <v>87</v>
      </c>
      <c r="AY104" s="17" t="s">
        <v>133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17" t="s">
        <v>84</v>
      </c>
      <c r="BK104" s="202">
        <f>ROUND(I104*H104,2)</f>
        <v>0</v>
      </c>
      <c r="BL104" s="17" t="s">
        <v>141</v>
      </c>
      <c r="BM104" s="201" t="s">
        <v>167</v>
      </c>
    </row>
    <row r="105" spans="1:65" s="2" customFormat="1" ht="19.5">
      <c r="A105" s="34"/>
      <c r="B105" s="35"/>
      <c r="C105" s="36"/>
      <c r="D105" s="203" t="s">
        <v>143</v>
      </c>
      <c r="E105" s="36"/>
      <c r="F105" s="204" t="s">
        <v>168</v>
      </c>
      <c r="G105" s="36"/>
      <c r="H105" s="36"/>
      <c r="I105" s="108"/>
      <c r="J105" s="36"/>
      <c r="K105" s="36"/>
      <c r="L105" s="39"/>
      <c r="M105" s="205"/>
      <c r="N105" s="206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143</v>
      </c>
      <c r="AU105" s="17" t="s">
        <v>87</v>
      </c>
    </row>
    <row r="106" spans="1:65" s="2" customFormat="1" ht="146.25">
      <c r="A106" s="34"/>
      <c r="B106" s="35"/>
      <c r="C106" s="36"/>
      <c r="D106" s="203" t="s">
        <v>145</v>
      </c>
      <c r="E106" s="36"/>
      <c r="F106" s="207" t="s">
        <v>146</v>
      </c>
      <c r="G106" s="36"/>
      <c r="H106" s="36"/>
      <c r="I106" s="108"/>
      <c r="J106" s="36"/>
      <c r="K106" s="36"/>
      <c r="L106" s="39"/>
      <c r="M106" s="205"/>
      <c r="N106" s="206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145</v>
      </c>
      <c r="AU106" s="17" t="s">
        <v>87</v>
      </c>
    </row>
    <row r="107" spans="1:65" s="2" customFormat="1" ht="19.5">
      <c r="A107" s="34"/>
      <c r="B107" s="35"/>
      <c r="C107" s="36"/>
      <c r="D107" s="203" t="s">
        <v>161</v>
      </c>
      <c r="E107" s="36"/>
      <c r="F107" s="207" t="s">
        <v>169</v>
      </c>
      <c r="G107" s="36"/>
      <c r="H107" s="36"/>
      <c r="I107" s="108"/>
      <c r="J107" s="36"/>
      <c r="K107" s="36"/>
      <c r="L107" s="39"/>
      <c r="M107" s="205"/>
      <c r="N107" s="206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161</v>
      </c>
      <c r="AU107" s="17" t="s">
        <v>87</v>
      </c>
    </row>
    <row r="108" spans="1:65" s="13" customFormat="1">
      <c r="B108" s="208"/>
      <c r="C108" s="209"/>
      <c r="D108" s="203" t="s">
        <v>147</v>
      </c>
      <c r="E108" s="210" t="s">
        <v>19</v>
      </c>
      <c r="F108" s="211" t="s">
        <v>170</v>
      </c>
      <c r="G108" s="209"/>
      <c r="H108" s="212">
        <v>67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147</v>
      </c>
      <c r="AU108" s="218" t="s">
        <v>87</v>
      </c>
      <c r="AV108" s="13" t="s">
        <v>87</v>
      </c>
      <c r="AW108" s="13" t="s">
        <v>35</v>
      </c>
      <c r="AX108" s="13" t="s">
        <v>84</v>
      </c>
      <c r="AY108" s="218" t="s">
        <v>133</v>
      </c>
    </row>
    <row r="109" spans="1:65" s="2" customFormat="1" ht="21.75" customHeight="1">
      <c r="A109" s="34"/>
      <c r="B109" s="35"/>
      <c r="C109" s="190" t="s">
        <v>171</v>
      </c>
      <c r="D109" s="190" t="s">
        <v>136</v>
      </c>
      <c r="E109" s="191" t="s">
        <v>172</v>
      </c>
      <c r="F109" s="192" t="s">
        <v>173</v>
      </c>
      <c r="G109" s="193" t="s">
        <v>158</v>
      </c>
      <c r="H109" s="194">
        <v>67</v>
      </c>
      <c r="I109" s="195"/>
      <c r="J109" s="196">
        <f>ROUND(I109*H109,2)</f>
        <v>0</v>
      </c>
      <c r="K109" s="192" t="s">
        <v>140</v>
      </c>
      <c r="L109" s="39"/>
      <c r="M109" s="197" t="s">
        <v>19</v>
      </c>
      <c r="N109" s="198" t="s">
        <v>47</v>
      </c>
      <c r="O109" s="64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1" t="s">
        <v>141</v>
      </c>
      <c r="AT109" s="201" t="s">
        <v>136</v>
      </c>
      <c r="AU109" s="201" t="s">
        <v>87</v>
      </c>
      <c r="AY109" s="17" t="s">
        <v>133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7" t="s">
        <v>84</v>
      </c>
      <c r="BK109" s="202">
        <f>ROUND(I109*H109,2)</f>
        <v>0</v>
      </c>
      <c r="BL109" s="17" t="s">
        <v>141</v>
      </c>
      <c r="BM109" s="201" t="s">
        <v>174</v>
      </c>
    </row>
    <row r="110" spans="1:65" s="2" customFormat="1" ht="19.5">
      <c r="A110" s="34"/>
      <c r="B110" s="35"/>
      <c r="C110" s="36"/>
      <c r="D110" s="203" t="s">
        <v>143</v>
      </c>
      <c r="E110" s="36"/>
      <c r="F110" s="204" t="s">
        <v>175</v>
      </c>
      <c r="G110" s="36"/>
      <c r="H110" s="36"/>
      <c r="I110" s="108"/>
      <c r="J110" s="36"/>
      <c r="K110" s="36"/>
      <c r="L110" s="39"/>
      <c r="M110" s="205"/>
      <c r="N110" s="206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143</v>
      </c>
      <c r="AU110" s="17" t="s">
        <v>87</v>
      </c>
    </row>
    <row r="111" spans="1:65" s="2" customFormat="1" ht="146.25">
      <c r="A111" s="34"/>
      <c r="B111" s="35"/>
      <c r="C111" s="36"/>
      <c r="D111" s="203" t="s">
        <v>145</v>
      </c>
      <c r="E111" s="36"/>
      <c r="F111" s="207" t="s">
        <v>146</v>
      </c>
      <c r="G111" s="36"/>
      <c r="H111" s="36"/>
      <c r="I111" s="108"/>
      <c r="J111" s="36"/>
      <c r="K111" s="36"/>
      <c r="L111" s="39"/>
      <c r="M111" s="205"/>
      <c r="N111" s="206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145</v>
      </c>
      <c r="AU111" s="17" t="s">
        <v>87</v>
      </c>
    </row>
    <row r="112" spans="1:65" s="2" customFormat="1" ht="19.5">
      <c r="A112" s="34"/>
      <c r="B112" s="35"/>
      <c r="C112" s="36"/>
      <c r="D112" s="203" t="s">
        <v>161</v>
      </c>
      <c r="E112" s="36"/>
      <c r="F112" s="207" t="s">
        <v>169</v>
      </c>
      <c r="G112" s="36"/>
      <c r="H112" s="36"/>
      <c r="I112" s="108"/>
      <c r="J112" s="36"/>
      <c r="K112" s="36"/>
      <c r="L112" s="39"/>
      <c r="M112" s="205"/>
      <c r="N112" s="206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161</v>
      </c>
      <c r="AU112" s="17" t="s">
        <v>87</v>
      </c>
    </row>
    <row r="113" spans="1:65" s="13" customFormat="1">
      <c r="B113" s="208"/>
      <c r="C113" s="209"/>
      <c r="D113" s="203" t="s">
        <v>147</v>
      </c>
      <c r="E113" s="210" t="s">
        <v>19</v>
      </c>
      <c r="F113" s="211" t="s">
        <v>170</v>
      </c>
      <c r="G113" s="209"/>
      <c r="H113" s="212">
        <v>67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147</v>
      </c>
      <c r="AU113" s="218" t="s">
        <v>87</v>
      </c>
      <c r="AV113" s="13" t="s">
        <v>87</v>
      </c>
      <c r="AW113" s="13" t="s">
        <v>35</v>
      </c>
      <c r="AX113" s="13" t="s">
        <v>84</v>
      </c>
      <c r="AY113" s="218" t="s">
        <v>133</v>
      </c>
    </row>
    <row r="114" spans="1:65" s="2" customFormat="1" ht="21.75" customHeight="1">
      <c r="A114" s="34"/>
      <c r="B114" s="35"/>
      <c r="C114" s="219" t="s">
        <v>176</v>
      </c>
      <c r="D114" s="219" t="s">
        <v>155</v>
      </c>
      <c r="E114" s="220" t="s">
        <v>177</v>
      </c>
      <c r="F114" s="221" t="s">
        <v>178</v>
      </c>
      <c r="G114" s="222" t="s">
        <v>158</v>
      </c>
      <c r="H114" s="223">
        <v>112</v>
      </c>
      <c r="I114" s="224"/>
      <c r="J114" s="225">
        <f>ROUND(I114*H114,2)</f>
        <v>0</v>
      </c>
      <c r="K114" s="221" t="s">
        <v>140</v>
      </c>
      <c r="L114" s="226"/>
      <c r="M114" s="227" t="s">
        <v>19</v>
      </c>
      <c r="N114" s="228" t="s">
        <v>47</v>
      </c>
      <c r="O114" s="64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201" t="s">
        <v>179</v>
      </c>
      <c r="AT114" s="201" t="s">
        <v>155</v>
      </c>
      <c r="AU114" s="201" t="s">
        <v>87</v>
      </c>
      <c r="AY114" s="17" t="s">
        <v>133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17" t="s">
        <v>84</v>
      </c>
      <c r="BK114" s="202">
        <f>ROUND(I114*H114,2)</f>
        <v>0</v>
      </c>
      <c r="BL114" s="17" t="s">
        <v>180</v>
      </c>
      <c r="BM114" s="201" t="s">
        <v>181</v>
      </c>
    </row>
    <row r="115" spans="1:65" s="2" customFormat="1" ht="19.5">
      <c r="A115" s="34"/>
      <c r="B115" s="35"/>
      <c r="C115" s="36"/>
      <c r="D115" s="203" t="s">
        <v>143</v>
      </c>
      <c r="E115" s="36"/>
      <c r="F115" s="204" t="s">
        <v>178</v>
      </c>
      <c r="G115" s="36"/>
      <c r="H115" s="36"/>
      <c r="I115" s="108"/>
      <c r="J115" s="36"/>
      <c r="K115" s="36"/>
      <c r="L115" s="39"/>
      <c r="M115" s="205"/>
      <c r="N115" s="206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143</v>
      </c>
      <c r="AU115" s="17" t="s">
        <v>87</v>
      </c>
    </row>
    <row r="116" spans="1:65" s="13" customFormat="1">
      <c r="B116" s="208"/>
      <c r="C116" s="209"/>
      <c r="D116" s="203" t="s">
        <v>147</v>
      </c>
      <c r="E116" s="210" t="s">
        <v>19</v>
      </c>
      <c r="F116" s="211" t="s">
        <v>182</v>
      </c>
      <c r="G116" s="209"/>
      <c r="H116" s="212">
        <v>112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147</v>
      </c>
      <c r="AU116" s="218" t="s">
        <v>87</v>
      </c>
      <c r="AV116" s="13" t="s">
        <v>87</v>
      </c>
      <c r="AW116" s="13" t="s">
        <v>35</v>
      </c>
      <c r="AX116" s="13" t="s">
        <v>84</v>
      </c>
      <c r="AY116" s="218" t="s">
        <v>133</v>
      </c>
    </row>
    <row r="117" spans="1:65" s="2" customFormat="1" ht="16.5" customHeight="1">
      <c r="A117" s="34"/>
      <c r="B117" s="35"/>
      <c r="C117" s="219" t="s">
        <v>183</v>
      </c>
      <c r="D117" s="219" t="s">
        <v>155</v>
      </c>
      <c r="E117" s="220" t="s">
        <v>184</v>
      </c>
      <c r="F117" s="221" t="s">
        <v>185</v>
      </c>
      <c r="G117" s="222" t="s">
        <v>158</v>
      </c>
      <c r="H117" s="223">
        <v>3</v>
      </c>
      <c r="I117" s="224"/>
      <c r="J117" s="225">
        <f>ROUND(I117*H117,2)</f>
        <v>0</v>
      </c>
      <c r="K117" s="221" t="s">
        <v>140</v>
      </c>
      <c r="L117" s="226"/>
      <c r="M117" s="227" t="s">
        <v>19</v>
      </c>
      <c r="N117" s="228" t="s">
        <v>47</v>
      </c>
      <c r="O117" s="64"/>
      <c r="P117" s="199">
        <f>O117*H117</f>
        <v>0</v>
      </c>
      <c r="Q117" s="199">
        <v>0.05</v>
      </c>
      <c r="R117" s="199">
        <f>Q117*H117</f>
        <v>0.15000000000000002</v>
      </c>
      <c r="S117" s="199">
        <v>0</v>
      </c>
      <c r="T117" s="200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1" t="s">
        <v>179</v>
      </c>
      <c r="AT117" s="201" t="s">
        <v>155</v>
      </c>
      <c r="AU117" s="201" t="s">
        <v>87</v>
      </c>
      <c r="AY117" s="17" t="s">
        <v>133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7" t="s">
        <v>84</v>
      </c>
      <c r="BK117" s="202">
        <f>ROUND(I117*H117,2)</f>
        <v>0</v>
      </c>
      <c r="BL117" s="17" t="s">
        <v>180</v>
      </c>
      <c r="BM117" s="201" t="s">
        <v>186</v>
      </c>
    </row>
    <row r="118" spans="1:65" s="2" customFormat="1">
      <c r="A118" s="34"/>
      <c r="B118" s="35"/>
      <c r="C118" s="36"/>
      <c r="D118" s="203" t="s">
        <v>143</v>
      </c>
      <c r="E118" s="36"/>
      <c r="F118" s="204" t="s">
        <v>185</v>
      </c>
      <c r="G118" s="36"/>
      <c r="H118" s="36"/>
      <c r="I118" s="108"/>
      <c r="J118" s="36"/>
      <c r="K118" s="36"/>
      <c r="L118" s="39"/>
      <c r="M118" s="205"/>
      <c r="N118" s="206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143</v>
      </c>
      <c r="AU118" s="17" t="s">
        <v>87</v>
      </c>
    </row>
    <row r="119" spans="1:65" s="2" customFormat="1" ht="16.5" customHeight="1">
      <c r="A119" s="34"/>
      <c r="B119" s="35"/>
      <c r="C119" s="219" t="s">
        <v>187</v>
      </c>
      <c r="D119" s="219" t="s">
        <v>155</v>
      </c>
      <c r="E119" s="220" t="s">
        <v>188</v>
      </c>
      <c r="F119" s="221" t="s">
        <v>189</v>
      </c>
      <c r="G119" s="222" t="s">
        <v>158</v>
      </c>
      <c r="H119" s="223">
        <v>3</v>
      </c>
      <c r="I119" s="224"/>
      <c r="J119" s="225">
        <f>ROUND(I119*H119,2)</f>
        <v>0</v>
      </c>
      <c r="K119" s="221" t="s">
        <v>140</v>
      </c>
      <c r="L119" s="226"/>
      <c r="M119" s="227" t="s">
        <v>19</v>
      </c>
      <c r="N119" s="228" t="s">
        <v>47</v>
      </c>
      <c r="O119" s="64"/>
      <c r="P119" s="199">
        <f>O119*H119</f>
        <v>0</v>
      </c>
      <c r="Q119" s="199">
        <v>6.5000000000000002E-2</v>
      </c>
      <c r="R119" s="199">
        <f>Q119*H119</f>
        <v>0.19500000000000001</v>
      </c>
      <c r="S119" s="199">
        <v>0</v>
      </c>
      <c r="T119" s="200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1" t="s">
        <v>179</v>
      </c>
      <c r="AT119" s="201" t="s">
        <v>155</v>
      </c>
      <c r="AU119" s="201" t="s">
        <v>87</v>
      </c>
      <c r="AY119" s="17" t="s">
        <v>133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7" t="s">
        <v>84</v>
      </c>
      <c r="BK119" s="202">
        <f>ROUND(I119*H119,2)</f>
        <v>0</v>
      </c>
      <c r="BL119" s="17" t="s">
        <v>180</v>
      </c>
      <c r="BM119" s="201" t="s">
        <v>190</v>
      </c>
    </row>
    <row r="120" spans="1:65" s="2" customFormat="1">
      <c r="A120" s="34"/>
      <c r="B120" s="35"/>
      <c r="C120" s="36"/>
      <c r="D120" s="203" t="s">
        <v>143</v>
      </c>
      <c r="E120" s="36"/>
      <c r="F120" s="204" t="s">
        <v>189</v>
      </c>
      <c r="G120" s="36"/>
      <c r="H120" s="36"/>
      <c r="I120" s="108"/>
      <c r="J120" s="36"/>
      <c r="K120" s="36"/>
      <c r="L120" s="39"/>
      <c r="M120" s="205"/>
      <c r="N120" s="206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143</v>
      </c>
      <c r="AU120" s="17" t="s">
        <v>87</v>
      </c>
    </row>
    <row r="121" spans="1:65" s="2" customFormat="1" ht="21.75" customHeight="1">
      <c r="A121" s="34"/>
      <c r="B121" s="35"/>
      <c r="C121" s="190" t="s">
        <v>84</v>
      </c>
      <c r="D121" s="190" t="s">
        <v>136</v>
      </c>
      <c r="E121" s="191" t="s">
        <v>191</v>
      </c>
      <c r="F121" s="192" t="s">
        <v>192</v>
      </c>
      <c r="G121" s="193" t="s">
        <v>193</v>
      </c>
      <c r="H121" s="194">
        <v>450</v>
      </c>
      <c r="I121" s="195"/>
      <c r="J121" s="196">
        <f>ROUND(I121*H121,2)</f>
        <v>0</v>
      </c>
      <c r="K121" s="192" t="s">
        <v>140</v>
      </c>
      <c r="L121" s="39"/>
      <c r="M121" s="197" t="s">
        <v>19</v>
      </c>
      <c r="N121" s="198" t="s">
        <v>47</v>
      </c>
      <c r="O121" s="64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1" t="s">
        <v>141</v>
      </c>
      <c r="AT121" s="201" t="s">
        <v>136</v>
      </c>
      <c r="AU121" s="201" t="s">
        <v>87</v>
      </c>
      <c r="AY121" s="17" t="s">
        <v>133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7" t="s">
        <v>84</v>
      </c>
      <c r="BK121" s="202">
        <f>ROUND(I121*H121,2)</f>
        <v>0</v>
      </c>
      <c r="BL121" s="17" t="s">
        <v>141</v>
      </c>
      <c r="BM121" s="201" t="s">
        <v>84</v>
      </c>
    </row>
    <row r="122" spans="1:65" s="2" customFormat="1" ht="19.5">
      <c r="A122" s="34"/>
      <c r="B122" s="35"/>
      <c r="C122" s="36"/>
      <c r="D122" s="203" t="s">
        <v>143</v>
      </c>
      <c r="E122" s="36"/>
      <c r="F122" s="204" t="s">
        <v>194</v>
      </c>
      <c r="G122" s="36"/>
      <c r="H122" s="36"/>
      <c r="I122" s="108"/>
      <c r="J122" s="36"/>
      <c r="K122" s="36"/>
      <c r="L122" s="39"/>
      <c r="M122" s="205"/>
      <c r="N122" s="206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143</v>
      </c>
      <c r="AU122" s="17" t="s">
        <v>87</v>
      </c>
    </row>
    <row r="123" spans="1:65" s="2" customFormat="1" ht="409.5">
      <c r="A123" s="34"/>
      <c r="B123" s="35"/>
      <c r="C123" s="36"/>
      <c r="D123" s="203" t="s">
        <v>145</v>
      </c>
      <c r="E123" s="36"/>
      <c r="F123" s="207" t="s">
        <v>195</v>
      </c>
      <c r="G123" s="36"/>
      <c r="H123" s="36"/>
      <c r="I123" s="108"/>
      <c r="J123" s="36"/>
      <c r="K123" s="36"/>
      <c r="L123" s="39"/>
      <c r="M123" s="205"/>
      <c r="N123" s="206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145</v>
      </c>
      <c r="AU123" s="17" t="s">
        <v>87</v>
      </c>
    </row>
    <row r="124" spans="1:65" s="13" customFormat="1">
      <c r="B124" s="208"/>
      <c r="C124" s="209"/>
      <c r="D124" s="203" t="s">
        <v>147</v>
      </c>
      <c r="E124" s="210" t="s">
        <v>19</v>
      </c>
      <c r="F124" s="211" t="s">
        <v>196</v>
      </c>
      <c r="G124" s="209"/>
      <c r="H124" s="212">
        <v>450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147</v>
      </c>
      <c r="AU124" s="218" t="s">
        <v>87</v>
      </c>
      <c r="AV124" s="13" t="s">
        <v>87</v>
      </c>
      <c r="AW124" s="13" t="s">
        <v>35</v>
      </c>
      <c r="AX124" s="13" t="s">
        <v>84</v>
      </c>
      <c r="AY124" s="218" t="s">
        <v>133</v>
      </c>
    </row>
    <row r="125" spans="1:65" s="2" customFormat="1" ht="21.75" customHeight="1">
      <c r="A125" s="34"/>
      <c r="B125" s="35"/>
      <c r="C125" s="190" t="s">
        <v>197</v>
      </c>
      <c r="D125" s="190" t="s">
        <v>136</v>
      </c>
      <c r="E125" s="191" t="s">
        <v>198</v>
      </c>
      <c r="F125" s="192" t="s">
        <v>199</v>
      </c>
      <c r="G125" s="193" t="s">
        <v>193</v>
      </c>
      <c r="H125" s="194">
        <v>14.256</v>
      </c>
      <c r="I125" s="195"/>
      <c r="J125" s="196">
        <f>ROUND(I125*H125,2)</f>
        <v>0</v>
      </c>
      <c r="K125" s="192" t="s">
        <v>140</v>
      </c>
      <c r="L125" s="39"/>
      <c r="M125" s="197" t="s">
        <v>19</v>
      </c>
      <c r="N125" s="198" t="s">
        <v>47</v>
      </c>
      <c r="O125" s="64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1" t="s">
        <v>141</v>
      </c>
      <c r="AT125" s="201" t="s">
        <v>136</v>
      </c>
      <c r="AU125" s="201" t="s">
        <v>87</v>
      </c>
      <c r="AY125" s="17" t="s">
        <v>133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7" t="s">
        <v>84</v>
      </c>
      <c r="BK125" s="202">
        <f>ROUND(I125*H125,2)</f>
        <v>0</v>
      </c>
      <c r="BL125" s="17" t="s">
        <v>141</v>
      </c>
      <c r="BM125" s="201" t="s">
        <v>200</v>
      </c>
    </row>
    <row r="126" spans="1:65" s="2" customFormat="1" ht="19.5">
      <c r="A126" s="34"/>
      <c r="B126" s="35"/>
      <c r="C126" s="36"/>
      <c r="D126" s="203" t="s">
        <v>143</v>
      </c>
      <c r="E126" s="36"/>
      <c r="F126" s="204" t="s">
        <v>201</v>
      </c>
      <c r="G126" s="36"/>
      <c r="H126" s="36"/>
      <c r="I126" s="108"/>
      <c r="J126" s="36"/>
      <c r="K126" s="36"/>
      <c r="L126" s="39"/>
      <c r="M126" s="205"/>
      <c r="N126" s="206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143</v>
      </c>
      <c r="AU126" s="17" t="s">
        <v>87</v>
      </c>
    </row>
    <row r="127" spans="1:65" s="2" customFormat="1" ht="78">
      <c r="A127" s="34"/>
      <c r="B127" s="35"/>
      <c r="C127" s="36"/>
      <c r="D127" s="203" t="s">
        <v>145</v>
      </c>
      <c r="E127" s="36"/>
      <c r="F127" s="207" t="s">
        <v>202</v>
      </c>
      <c r="G127" s="36"/>
      <c r="H127" s="36"/>
      <c r="I127" s="108"/>
      <c r="J127" s="36"/>
      <c r="K127" s="36"/>
      <c r="L127" s="39"/>
      <c r="M127" s="205"/>
      <c r="N127" s="206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145</v>
      </c>
      <c r="AU127" s="17" t="s">
        <v>87</v>
      </c>
    </row>
    <row r="128" spans="1:65" s="2" customFormat="1" ht="29.25">
      <c r="A128" s="34"/>
      <c r="B128" s="35"/>
      <c r="C128" s="36"/>
      <c r="D128" s="203" t="s">
        <v>161</v>
      </c>
      <c r="E128" s="36"/>
      <c r="F128" s="207" t="s">
        <v>203</v>
      </c>
      <c r="G128" s="36"/>
      <c r="H128" s="36"/>
      <c r="I128" s="108"/>
      <c r="J128" s="36"/>
      <c r="K128" s="36"/>
      <c r="L128" s="39"/>
      <c r="M128" s="205"/>
      <c r="N128" s="206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161</v>
      </c>
      <c r="AU128" s="17" t="s">
        <v>87</v>
      </c>
    </row>
    <row r="129" spans="1:65" s="13" customFormat="1">
      <c r="B129" s="208"/>
      <c r="C129" s="209"/>
      <c r="D129" s="203" t="s">
        <v>147</v>
      </c>
      <c r="E129" s="210" t="s">
        <v>19</v>
      </c>
      <c r="F129" s="211" t="s">
        <v>204</v>
      </c>
      <c r="G129" s="209"/>
      <c r="H129" s="212">
        <v>14.256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147</v>
      </c>
      <c r="AU129" s="218" t="s">
        <v>87</v>
      </c>
      <c r="AV129" s="13" t="s">
        <v>87</v>
      </c>
      <c r="AW129" s="13" t="s">
        <v>35</v>
      </c>
      <c r="AX129" s="13" t="s">
        <v>84</v>
      </c>
      <c r="AY129" s="218" t="s">
        <v>133</v>
      </c>
    </row>
    <row r="130" spans="1:65" s="2" customFormat="1" ht="21.75" customHeight="1">
      <c r="A130" s="34"/>
      <c r="B130" s="35"/>
      <c r="C130" s="190" t="s">
        <v>87</v>
      </c>
      <c r="D130" s="190" t="s">
        <v>136</v>
      </c>
      <c r="E130" s="191" t="s">
        <v>205</v>
      </c>
      <c r="F130" s="192" t="s">
        <v>206</v>
      </c>
      <c r="G130" s="193" t="s">
        <v>207</v>
      </c>
      <c r="H130" s="194">
        <v>681.86900000000003</v>
      </c>
      <c r="I130" s="195"/>
      <c r="J130" s="196">
        <f>ROUND(I130*H130,2)</f>
        <v>0</v>
      </c>
      <c r="K130" s="192" t="s">
        <v>140</v>
      </c>
      <c r="L130" s="39"/>
      <c r="M130" s="197" t="s">
        <v>19</v>
      </c>
      <c r="N130" s="198" t="s">
        <v>47</v>
      </c>
      <c r="O130" s="64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1" t="s">
        <v>180</v>
      </c>
      <c r="AT130" s="201" t="s">
        <v>136</v>
      </c>
      <c r="AU130" s="201" t="s">
        <v>87</v>
      </c>
      <c r="AY130" s="17" t="s">
        <v>133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7" t="s">
        <v>84</v>
      </c>
      <c r="BK130" s="202">
        <f>ROUND(I130*H130,2)</f>
        <v>0</v>
      </c>
      <c r="BL130" s="17" t="s">
        <v>180</v>
      </c>
      <c r="BM130" s="201" t="s">
        <v>87</v>
      </c>
    </row>
    <row r="131" spans="1:65" s="2" customFormat="1" ht="29.25">
      <c r="A131" s="34"/>
      <c r="B131" s="35"/>
      <c r="C131" s="36"/>
      <c r="D131" s="203" t="s">
        <v>143</v>
      </c>
      <c r="E131" s="36"/>
      <c r="F131" s="204" t="s">
        <v>208</v>
      </c>
      <c r="G131" s="36"/>
      <c r="H131" s="36"/>
      <c r="I131" s="108"/>
      <c r="J131" s="36"/>
      <c r="K131" s="36"/>
      <c r="L131" s="39"/>
      <c r="M131" s="205"/>
      <c r="N131" s="206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143</v>
      </c>
      <c r="AU131" s="17" t="s">
        <v>87</v>
      </c>
    </row>
    <row r="132" spans="1:65" s="2" customFormat="1" ht="58.5">
      <c r="A132" s="34"/>
      <c r="B132" s="35"/>
      <c r="C132" s="36"/>
      <c r="D132" s="203" t="s">
        <v>145</v>
      </c>
      <c r="E132" s="36"/>
      <c r="F132" s="207" t="s">
        <v>209</v>
      </c>
      <c r="G132" s="36"/>
      <c r="H132" s="36"/>
      <c r="I132" s="108"/>
      <c r="J132" s="36"/>
      <c r="K132" s="36"/>
      <c r="L132" s="39"/>
      <c r="M132" s="205"/>
      <c r="N132" s="206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145</v>
      </c>
      <c r="AU132" s="17" t="s">
        <v>87</v>
      </c>
    </row>
    <row r="133" spans="1:65" s="2" customFormat="1" ht="29.25">
      <c r="A133" s="34"/>
      <c r="B133" s="35"/>
      <c r="C133" s="36"/>
      <c r="D133" s="203" t="s">
        <v>161</v>
      </c>
      <c r="E133" s="36"/>
      <c r="F133" s="207" t="s">
        <v>210</v>
      </c>
      <c r="G133" s="36"/>
      <c r="H133" s="36"/>
      <c r="I133" s="108"/>
      <c r="J133" s="36"/>
      <c r="K133" s="36"/>
      <c r="L133" s="39"/>
      <c r="M133" s="205"/>
      <c r="N133" s="206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161</v>
      </c>
      <c r="AU133" s="17" t="s">
        <v>87</v>
      </c>
    </row>
    <row r="134" spans="1:65" s="13" customFormat="1">
      <c r="B134" s="208"/>
      <c r="C134" s="209"/>
      <c r="D134" s="203" t="s">
        <v>147</v>
      </c>
      <c r="E134" s="210" t="s">
        <v>19</v>
      </c>
      <c r="F134" s="211" t="s">
        <v>211</v>
      </c>
      <c r="G134" s="209"/>
      <c r="H134" s="212">
        <v>25.661000000000001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147</v>
      </c>
      <c r="AU134" s="218" t="s">
        <v>87</v>
      </c>
      <c r="AV134" s="13" t="s">
        <v>87</v>
      </c>
      <c r="AW134" s="13" t="s">
        <v>35</v>
      </c>
      <c r="AX134" s="13" t="s">
        <v>76</v>
      </c>
      <c r="AY134" s="218" t="s">
        <v>133</v>
      </c>
    </row>
    <row r="135" spans="1:65" s="13" customFormat="1">
      <c r="B135" s="208"/>
      <c r="C135" s="209"/>
      <c r="D135" s="203" t="s">
        <v>147</v>
      </c>
      <c r="E135" s="210" t="s">
        <v>19</v>
      </c>
      <c r="F135" s="211" t="s">
        <v>212</v>
      </c>
      <c r="G135" s="209"/>
      <c r="H135" s="212">
        <v>62.207999999999998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147</v>
      </c>
      <c r="AU135" s="218" t="s">
        <v>87</v>
      </c>
      <c r="AV135" s="13" t="s">
        <v>87</v>
      </c>
      <c r="AW135" s="13" t="s">
        <v>35</v>
      </c>
      <c r="AX135" s="13" t="s">
        <v>76</v>
      </c>
      <c r="AY135" s="218" t="s">
        <v>133</v>
      </c>
    </row>
    <row r="136" spans="1:65" s="13" customFormat="1">
      <c r="B136" s="208"/>
      <c r="C136" s="209"/>
      <c r="D136" s="203" t="s">
        <v>147</v>
      </c>
      <c r="E136" s="210" t="s">
        <v>19</v>
      </c>
      <c r="F136" s="211" t="s">
        <v>213</v>
      </c>
      <c r="G136" s="209"/>
      <c r="H136" s="212">
        <v>594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147</v>
      </c>
      <c r="AU136" s="218" t="s">
        <v>87</v>
      </c>
      <c r="AV136" s="13" t="s">
        <v>87</v>
      </c>
      <c r="AW136" s="13" t="s">
        <v>35</v>
      </c>
      <c r="AX136" s="13" t="s">
        <v>76</v>
      </c>
      <c r="AY136" s="218" t="s">
        <v>133</v>
      </c>
    </row>
    <row r="137" spans="1:65" s="14" customFormat="1">
      <c r="B137" s="229"/>
      <c r="C137" s="230"/>
      <c r="D137" s="203" t="s">
        <v>147</v>
      </c>
      <c r="E137" s="231" t="s">
        <v>19</v>
      </c>
      <c r="F137" s="232" t="s">
        <v>214</v>
      </c>
      <c r="G137" s="230"/>
      <c r="H137" s="233">
        <v>681.86900000000003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147</v>
      </c>
      <c r="AU137" s="239" t="s">
        <v>87</v>
      </c>
      <c r="AV137" s="14" t="s">
        <v>141</v>
      </c>
      <c r="AW137" s="14" t="s">
        <v>35</v>
      </c>
      <c r="AX137" s="14" t="s">
        <v>84</v>
      </c>
      <c r="AY137" s="239" t="s">
        <v>133</v>
      </c>
    </row>
    <row r="138" spans="1:65" s="2" customFormat="1" ht="21.75" customHeight="1">
      <c r="A138" s="34"/>
      <c r="B138" s="35"/>
      <c r="C138" s="190" t="s">
        <v>215</v>
      </c>
      <c r="D138" s="190" t="s">
        <v>136</v>
      </c>
      <c r="E138" s="191" t="s">
        <v>216</v>
      </c>
      <c r="F138" s="192" t="s">
        <v>217</v>
      </c>
      <c r="G138" s="193" t="s">
        <v>139</v>
      </c>
      <c r="H138" s="194">
        <v>80</v>
      </c>
      <c r="I138" s="195"/>
      <c r="J138" s="196">
        <f>ROUND(I138*H138,2)</f>
        <v>0</v>
      </c>
      <c r="K138" s="192" t="s">
        <v>140</v>
      </c>
      <c r="L138" s="39"/>
      <c r="M138" s="197" t="s">
        <v>19</v>
      </c>
      <c r="N138" s="198" t="s">
        <v>47</v>
      </c>
      <c r="O138" s="64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1" t="s">
        <v>141</v>
      </c>
      <c r="AT138" s="201" t="s">
        <v>136</v>
      </c>
      <c r="AU138" s="201" t="s">
        <v>87</v>
      </c>
      <c r="AY138" s="17" t="s">
        <v>133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" t="s">
        <v>84</v>
      </c>
      <c r="BK138" s="202">
        <f>ROUND(I138*H138,2)</f>
        <v>0</v>
      </c>
      <c r="BL138" s="17" t="s">
        <v>141</v>
      </c>
      <c r="BM138" s="201" t="s">
        <v>218</v>
      </c>
    </row>
    <row r="139" spans="1:65" s="2" customFormat="1" ht="39">
      <c r="A139" s="34"/>
      <c r="B139" s="35"/>
      <c r="C139" s="36"/>
      <c r="D139" s="203" t="s">
        <v>143</v>
      </c>
      <c r="E139" s="36"/>
      <c r="F139" s="204" t="s">
        <v>219</v>
      </c>
      <c r="G139" s="36"/>
      <c r="H139" s="36"/>
      <c r="I139" s="108"/>
      <c r="J139" s="36"/>
      <c r="K139" s="36"/>
      <c r="L139" s="39"/>
      <c r="M139" s="205"/>
      <c r="N139" s="206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143</v>
      </c>
      <c r="AU139" s="17" t="s">
        <v>87</v>
      </c>
    </row>
    <row r="140" spans="1:65" s="2" customFormat="1" ht="136.5">
      <c r="A140" s="34"/>
      <c r="B140" s="35"/>
      <c r="C140" s="36"/>
      <c r="D140" s="203" t="s">
        <v>145</v>
      </c>
      <c r="E140" s="36"/>
      <c r="F140" s="207" t="s">
        <v>220</v>
      </c>
      <c r="G140" s="36"/>
      <c r="H140" s="36"/>
      <c r="I140" s="108"/>
      <c r="J140" s="36"/>
      <c r="K140" s="36"/>
      <c r="L140" s="39"/>
      <c r="M140" s="205"/>
      <c r="N140" s="206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145</v>
      </c>
      <c r="AU140" s="17" t="s">
        <v>87</v>
      </c>
    </row>
    <row r="141" spans="1:65" s="2" customFormat="1" ht="19.5">
      <c r="A141" s="34"/>
      <c r="B141" s="35"/>
      <c r="C141" s="36"/>
      <c r="D141" s="203" t="s">
        <v>161</v>
      </c>
      <c r="E141" s="36"/>
      <c r="F141" s="207" t="s">
        <v>221</v>
      </c>
      <c r="G141" s="36"/>
      <c r="H141" s="36"/>
      <c r="I141" s="108"/>
      <c r="J141" s="36"/>
      <c r="K141" s="36"/>
      <c r="L141" s="39"/>
      <c r="M141" s="205"/>
      <c r="N141" s="206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161</v>
      </c>
      <c r="AU141" s="17" t="s">
        <v>87</v>
      </c>
    </row>
    <row r="142" spans="1:65" s="2" customFormat="1" ht="16.5" customHeight="1">
      <c r="A142" s="34"/>
      <c r="B142" s="35"/>
      <c r="C142" s="190" t="s">
        <v>222</v>
      </c>
      <c r="D142" s="190" t="s">
        <v>136</v>
      </c>
      <c r="E142" s="191" t="s">
        <v>223</v>
      </c>
      <c r="F142" s="192" t="s">
        <v>224</v>
      </c>
      <c r="G142" s="193" t="s">
        <v>139</v>
      </c>
      <c r="H142" s="194">
        <v>80</v>
      </c>
      <c r="I142" s="195"/>
      <c r="J142" s="196">
        <f>ROUND(I142*H142,2)</f>
        <v>0</v>
      </c>
      <c r="K142" s="192" t="s">
        <v>140</v>
      </c>
      <c r="L142" s="39"/>
      <c r="M142" s="197" t="s">
        <v>19</v>
      </c>
      <c r="N142" s="198" t="s">
        <v>47</v>
      </c>
      <c r="O142" s="64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1" t="s">
        <v>141</v>
      </c>
      <c r="AT142" s="201" t="s">
        <v>136</v>
      </c>
      <c r="AU142" s="201" t="s">
        <v>87</v>
      </c>
      <c r="AY142" s="17" t="s">
        <v>133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7" t="s">
        <v>84</v>
      </c>
      <c r="BK142" s="202">
        <f>ROUND(I142*H142,2)</f>
        <v>0</v>
      </c>
      <c r="BL142" s="17" t="s">
        <v>141</v>
      </c>
      <c r="BM142" s="201" t="s">
        <v>225</v>
      </c>
    </row>
    <row r="143" spans="1:65" s="2" customFormat="1" ht="19.5">
      <c r="A143" s="34"/>
      <c r="B143" s="35"/>
      <c r="C143" s="36"/>
      <c r="D143" s="203" t="s">
        <v>143</v>
      </c>
      <c r="E143" s="36"/>
      <c r="F143" s="204" t="s">
        <v>226</v>
      </c>
      <c r="G143" s="36"/>
      <c r="H143" s="36"/>
      <c r="I143" s="108"/>
      <c r="J143" s="36"/>
      <c r="K143" s="36"/>
      <c r="L143" s="39"/>
      <c r="M143" s="205"/>
      <c r="N143" s="206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143</v>
      </c>
      <c r="AU143" s="17" t="s">
        <v>87</v>
      </c>
    </row>
    <row r="144" spans="1:65" s="2" customFormat="1" ht="126.75">
      <c r="A144" s="34"/>
      <c r="B144" s="35"/>
      <c r="C144" s="36"/>
      <c r="D144" s="203" t="s">
        <v>145</v>
      </c>
      <c r="E144" s="36"/>
      <c r="F144" s="207" t="s">
        <v>227</v>
      </c>
      <c r="G144" s="36"/>
      <c r="H144" s="36"/>
      <c r="I144" s="108"/>
      <c r="J144" s="36"/>
      <c r="K144" s="36"/>
      <c r="L144" s="39"/>
      <c r="M144" s="205"/>
      <c r="N144" s="206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145</v>
      </c>
      <c r="AU144" s="17" t="s">
        <v>87</v>
      </c>
    </row>
    <row r="145" spans="1:65" s="2" customFormat="1" ht="19.5">
      <c r="A145" s="34"/>
      <c r="B145" s="35"/>
      <c r="C145" s="36"/>
      <c r="D145" s="203" t="s">
        <v>161</v>
      </c>
      <c r="E145" s="36"/>
      <c r="F145" s="207" t="s">
        <v>221</v>
      </c>
      <c r="G145" s="36"/>
      <c r="H145" s="36"/>
      <c r="I145" s="108"/>
      <c r="J145" s="36"/>
      <c r="K145" s="36"/>
      <c r="L145" s="39"/>
      <c r="M145" s="205"/>
      <c r="N145" s="206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161</v>
      </c>
      <c r="AU145" s="17" t="s">
        <v>87</v>
      </c>
    </row>
    <row r="146" spans="1:65" s="2" customFormat="1" ht="21.75" customHeight="1">
      <c r="A146" s="34"/>
      <c r="B146" s="35"/>
      <c r="C146" s="219" t="s">
        <v>228</v>
      </c>
      <c r="D146" s="219" t="s">
        <v>155</v>
      </c>
      <c r="E146" s="220" t="s">
        <v>229</v>
      </c>
      <c r="F146" s="221" t="s">
        <v>230</v>
      </c>
      <c r="G146" s="222" t="s">
        <v>231</v>
      </c>
      <c r="H146" s="223">
        <v>168</v>
      </c>
      <c r="I146" s="224"/>
      <c r="J146" s="225">
        <f>ROUND(I146*H146,2)</f>
        <v>0</v>
      </c>
      <c r="K146" s="221" t="s">
        <v>140</v>
      </c>
      <c r="L146" s="226"/>
      <c r="M146" s="227" t="s">
        <v>19</v>
      </c>
      <c r="N146" s="228" t="s">
        <v>47</v>
      </c>
      <c r="O146" s="64"/>
      <c r="P146" s="199">
        <f>O146*H146</f>
        <v>0</v>
      </c>
      <c r="Q146" s="199">
        <v>2.9999999999999997E-4</v>
      </c>
      <c r="R146" s="199">
        <f>Q146*H146</f>
        <v>5.0399999999999993E-2</v>
      </c>
      <c r="S146" s="199">
        <v>0</v>
      </c>
      <c r="T146" s="20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1" t="s">
        <v>159</v>
      </c>
      <c r="AT146" s="201" t="s">
        <v>155</v>
      </c>
      <c r="AU146" s="201" t="s">
        <v>87</v>
      </c>
      <c r="AY146" s="17" t="s">
        <v>133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7" t="s">
        <v>84</v>
      </c>
      <c r="BK146" s="202">
        <f>ROUND(I146*H146,2)</f>
        <v>0</v>
      </c>
      <c r="BL146" s="17" t="s">
        <v>141</v>
      </c>
      <c r="BM146" s="201" t="s">
        <v>232</v>
      </c>
    </row>
    <row r="147" spans="1:65" s="2" customFormat="1" ht="19.5">
      <c r="A147" s="34"/>
      <c r="B147" s="35"/>
      <c r="C147" s="36"/>
      <c r="D147" s="203" t="s">
        <v>143</v>
      </c>
      <c r="E147" s="36"/>
      <c r="F147" s="204" t="s">
        <v>230</v>
      </c>
      <c r="G147" s="36"/>
      <c r="H147" s="36"/>
      <c r="I147" s="108"/>
      <c r="J147" s="36"/>
      <c r="K147" s="36"/>
      <c r="L147" s="39"/>
      <c r="M147" s="205"/>
      <c r="N147" s="206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143</v>
      </c>
      <c r="AU147" s="17" t="s">
        <v>87</v>
      </c>
    </row>
    <row r="148" spans="1:65" s="2" customFormat="1" ht="19.5">
      <c r="A148" s="34"/>
      <c r="B148" s="35"/>
      <c r="C148" s="36"/>
      <c r="D148" s="203" t="s">
        <v>161</v>
      </c>
      <c r="E148" s="36"/>
      <c r="F148" s="207" t="s">
        <v>221</v>
      </c>
      <c r="G148" s="36"/>
      <c r="H148" s="36"/>
      <c r="I148" s="108"/>
      <c r="J148" s="36"/>
      <c r="K148" s="36"/>
      <c r="L148" s="39"/>
      <c r="M148" s="205"/>
      <c r="N148" s="206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161</v>
      </c>
      <c r="AU148" s="17" t="s">
        <v>87</v>
      </c>
    </row>
    <row r="149" spans="1:65" s="13" customFormat="1">
      <c r="B149" s="208"/>
      <c r="C149" s="209"/>
      <c r="D149" s="203" t="s">
        <v>147</v>
      </c>
      <c r="E149" s="210" t="s">
        <v>19</v>
      </c>
      <c r="F149" s="211" t="s">
        <v>233</v>
      </c>
      <c r="G149" s="209"/>
      <c r="H149" s="212">
        <v>168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147</v>
      </c>
      <c r="AU149" s="218" t="s">
        <v>87</v>
      </c>
      <c r="AV149" s="13" t="s">
        <v>87</v>
      </c>
      <c r="AW149" s="13" t="s">
        <v>35</v>
      </c>
      <c r="AX149" s="13" t="s">
        <v>84</v>
      </c>
      <c r="AY149" s="218" t="s">
        <v>133</v>
      </c>
    </row>
    <row r="150" spans="1:65" s="2" customFormat="1" ht="33" customHeight="1">
      <c r="A150" s="34"/>
      <c r="B150" s="35"/>
      <c r="C150" s="219" t="s">
        <v>234</v>
      </c>
      <c r="D150" s="219" t="s">
        <v>155</v>
      </c>
      <c r="E150" s="220" t="s">
        <v>235</v>
      </c>
      <c r="F150" s="221" t="s">
        <v>236</v>
      </c>
      <c r="G150" s="222" t="s">
        <v>139</v>
      </c>
      <c r="H150" s="223">
        <v>100</v>
      </c>
      <c r="I150" s="224"/>
      <c r="J150" s="225">
        <f>ROUND(I150*H150,2)</f>
        <v>0</v>
      </c>
      <c r="K150" s="221" t="s">
        <v>140</v>
      </c>
      <c r="L150" s="226"/>
      <c r="M150" s="227" t="s">
        <v>19</v>
      </c>
      <c r="N150" s="228" t="s">
        <v>47</v>
      </c>
      <c r="O150" s="64"/>
      <c r="P150" s="199">
        <f>O150*H150</f>
        <v>0</v>
      </c>
      <c r="Q150" s="199">
        <v>3.5E-4</v>
      </c>
      <c r="R150" s="199">
        <f>Q150*H150</f>
        <v>3.4999999999999996E-2</v>
      </c>
      <c r="S150" s="199">
        <v>0</v>
      </c>
      <c r="T150" s="20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1" t="s">
        <v>159</v>
      </c>
      <c r="AT150" s="201" t="s">
        <v>155</v>
      </c>
      <c r="AU150" s="201" t="s">
        <v>87</v>
      </c>
      <c r="AY150" s="17" t="s">
        <v>133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7" t="s">
        <v>84</v>
      </c>
      <c r="BK150" s="202">
        <f>ROUND(I150*H150,2)</f>
        <v>0</v>
      </c>
      <c r="BL150" s="17" t="s">
        <v>141</v>
      </c>
      <c r="BM150" s="201" t="s">
        <v>237</v>
      </c>
    </row>
    <row r="151" spans="1:65" s="2" customFormat="1" ht="19.5">
      <c r="A151" s="34"/>
      <c r="B151" s="35"/>
      <c r="C151" s="36"/>
      <c r="D151" s="203" t="s">
        <v>143</v>
      </c>
      <c r="E151" s="36"/>
      <c r="F151" s="204" t="s">
        <v>236</v>
      </c>
      <c r="G151" s="36"/>
      <c r="H151" s="36"/>
      <c r="I151" s="108"/>
      <c r="J151" s="36"/>
      <c r="K151" s="36"/>
      <c r="L151" s="39"/>
      <c r="M151" s="205"/>
      <c r="N151" s="206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143</v>
      </c>
      <c r="AU151" s="17" t="s">
        <v>87</v>
      </c>
    </row>
    <row r="152" spans="1:65" s="2" customFormat="1" ht="19.5">
      <c r="A152" s="34"/>
      <c r="B152" s="35"/>
      <c r="C152" s="36"/>
      <c r="D152" s="203" t="s">
        <v>161</v>
      </c>
      <c r="E152" s="36"/>
      <c r="F152" s="207" t="s">
        <v>221</v>
      </c>
      <c r="G152" s="36"/>
      <c r="H152" s="36"/>
      <c r="I152" s="108"/>
      <c r="J152" s="36"/>
      <c r="K152" s="36"/>
      <c r="L152" s="39"/>
      <c r="M152" s="205"/>
      <c r="N152" s="206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161</v>
      </c>
      <c r="AU152" s="17" t="s">
        <v>87</v>
      </c>
    </row>
    <row r="153" spans="1:65" s="2" customFormat="1" ht="16.5" customHeight="1">
      <c r="A153" s="34"/>
      <c r="B153" s="35"/>
      <c r="C153" s="219" t="s">
        <v>238</v>
      </c>
      <c r="D153" s="219" t="s">
        <v>155</v>
      </c>
      <c r="E153" s="220" t="s">
        <v>239</v>
      </c>
      <c r="F153" s="221" t="s">
        <v>240</v>
      </c>
      <c r="G153" s="222" t="s">
        <v>207</v>
      </c>
      <c r="H153" s="223">
        <v>32.4</v>
      </c>
      <c r="I153" s="224"/>
      <c r="J153" s="225">
        <f>ROUND(I153*H153,2)</f>
        <v>0</v>
      </c>
      <c r="K153" s="221" t="s">
        <v>140</v>
      </c>
      <c r="L153" s="226"/>
      <c r="M153" s="227" t="s">
        <v>19</v>
      </c>
      <c r="N153" s="228" t="s">
        <v>47</v>
      </c>
      <c r="O153" s="64"/>
      <c r="P153" s="199">
        <f>O153*H153</f>
        <v>0</v>
      </c>
      <c r="Q153" s="199">
        <v>1</v>
      </c>
      <c r="R153" s="199">
        <f>Q153*H153</f>
        <v>32.4</v>
      </c>
      <c r="S153" s="199">
        <v>0</v>
      </c>
      <c r="T153" s="20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1" t="s">
        <v>159</v>
      </c>
      <c r="AT153" s="201" t="s">
        <v>155</v>
      </c>
      <c r="AU153" s="201" t="s">
        <v>87</v>
      </c>
      <c r="AY153" s="17" t="s">
        <v>133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7" t="s">
        <v>84</v>
      </c>
      <c r="BK153" s="202">
        <f>ROUND(I153*H153,2)</f>
        <v>0</v>
      </c>
      <c r="BL153" s="17" t="s">
        <v>141</v>
      </c>
      <c r="BM153" s="201" t="s">
        <v>241</v>
      </c>
    </row>
    <row r="154" spans="1:65" s="2" customFormat="1">
      <c r="A154" s="34"/>
      <c r="B154" s="35"/>
      <c r="C154" s="36"/>
      <c r="D154" s="203" t="s">
        <v>143</v>
      </c>
      <c r="E154" s="36"/>
      <c r="F154" s="204" t="s">
        <v>240</v>
      </c>
      <c r="G154" s="36"/>
      <c r="H154" s="36"/>
      <c r="I154" s="108"/>
      <c r="J154" s="36"/>
      <c r="K154" s="36"/>
      <c r="L154" s="39"/>
      <c r="M154" s="205"/>
      <c r="N154" s="206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143</v>
      </c>
      <c r="AU154" s="17" t="s">
        <v>87</v>
      </c>
    </row>
    <row r="155" spans="1:65" s="2" customFormat="1" ht="19.5">
      <c r="A155" s="34"/>
      <c r="B155" s="35"/>
      <c r="C155" s="36"/>
      <c r="D155" s="203" t="s">
        <v>161</v>
      </c>
      <c r="E155" s="36"/>
      <c r="F155" s="207" t="s">
        <v>221</v>
      </c>
      <c r="G155" s="36"/>
      <c r="H155" s="36"/>
      <c r="I155" s="108"/>
      <c r="J155" s="36"/>
      <c r="K155" s="36"/>
      <c r="L155" s="39"/>
      <c r="M155" s="205"/>
      <c r="N155" s="206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161</v>
      </c>
      <c r="AU155" s="17" t="s">
        <v>87</v>
      </c>
    </row>
    <row r="156" spans="1:65" s="13" customFormat="1">
      <c r="B156" s="208"/>
      <c r="C156" s="209"/>
      <c r="D156" s="203" t="s">
        <v>147</v>
      </c>
      <c r="E156" s="210" t="s">
        <v>19</v>
      </c>
      <c r="F156" s="211" t="s">
        <v>242</v>
      </c>
      <c r="G156" s="209"/>
      <c r="H156" s="212">
        <v>32.4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147</v>
      </c>
      <c r="AU156" s="218" t="s">
        <v>87</v>
      </c>
      <c r="AV156" s="13" t="s">
        <v>87</v>
      </c>
      <c r="AW156" s="13" t="s">
        <v>35</v>
      </c>
      <c r="AX156" s="13" t="s">
        <v>84</v>
      </c>
      <c r="AY156" s="218" t="s">
        <v>133</v>
      </c>
    </row>
    <row r="157" spans="1:65" s="2" customFormat="1" ht="16.5" customHeight="1">
      <c r="A157" s="34"/>
      <c r="B157" s="35"/>
      <c r="C157" s="219" t="s">
        <v>243</v>
      </c>
      <c r="D157" s="219" t="s">
        <v>155</v>
      </c>
      <c r="E157" s="220" t="s">
        <v>244</v>
      </c>
      <c r="F157" s="221" t="s">
        <v>245</v>
      </c>
      <c r="G157" s="222" t="s">
        <v>207</v>
      </c>
      <c r="H157" s="223">
        <v>159.93600000000001</v>
      </c>
      <c r="I157" s="224"/>
      <c r="J157" s="225">
        <f>ROUND(I157*H157,2)</f>
        <v>0</v>
      </c>
      <c r="K157" s="221" t="s">
        <v>140</v>
      </c>
      <c r="L157" s="226"/>
      <c r="M157" s="227" t="s">
        <v>19</v>
      </c>
      <c r="N157" s="228" t="s">
        <v>47</v>
      </c>
      <c r="O157" s="64"/>
      <c r="P157" s="199">
        <f>O157*H157</f>
        <v>0</v>
      </c>
      <c r="Q157" s="199">
        <v>1</v>
      </c>
      <c r="R157" s="199">
        <f>Q157*H157</f>
        <v>159.93600000000001</v>
      </c>
      <c r="S157" s="199">
        <v>0</v>
      </c>
      <c r="T157" s="20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1" t="s">
        <v>159</v>
      </c>
      <c r="AT157" s="201" t="s">
        <v>155</v>
      </c>
      <c r="AU157" s="201" t="s">
        <v>87</v>
      </c>
      <c r="AY157" s="17" t="s">
        <v>133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" t="s">
        <v>84</v>
      </c>
      <c r="BK157" s="202">
        <f>ROUND(I157*H157,2)</f>
        <v>0</v>
      </c>
      <c r="BL157" s="17" t="s">
        <v>141</v>
      </c>
      <c r="BM157" s="201" t="s">
        <v>246</v>
      </c>
    </row>
    <row r="158" spans="1:65" s="2" customFormat="1">
      <c r="A158" s="34"/>
      <c r="B158" s="35"/>
      <c r="C158" s="36"/>
      <c r="D158" s="203" t="s">
        <v>143</v>
      </c>
      <c r="E158" s="36"/>
      <c r="F158" s="204" t="s">
        <v>245</v>
      </c>
      <c r="G158" s="36"/>
      <c r="H158" s="36"/>
      <c r="I158" s="108"/>
      <c r="J158" s="36"/>
      <c r="K158" s="36"/>
      <c r="L158" s="39"/>
      <c r="M158" s="205"/>
      <c r="N158" s="206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143</v>
      </c>
      <c r="AU158" s="17" t="s">
        <v>87</v>
      </c>
    </row>
    <row r="159" spans="1:65" s="2" customFormat="1" ht="29.25">
      <c r="A159" s="34"/>
      <c r="B159" s="35"/>
      <c r="C159" s="36"/>
      <c r="D159" s="203" t="s">
        <v>161</v>
      </c>
      <c r="E159" s="36"/>
      <c r="F159" s="207" t="s">
        <v>247</v>
      </c>
      <c r="G159" s="36"/>
      <c r="H159" s="36"/>
      <c r="I159" s="108"/>
      <c r="J159" s="36"/>
      <c r="K159" s="36"/>
      <c r="L159" s="39"/>
      <c r="M159" s="205"/>
      <c r="N159" s="206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161</v>
      </c>
      <c r="AU159" s="17" t="s">
        <v>87</v>
      </c>
    </row>
    <row r="160" spans="1:65" s="13" customFormat="1">
      <c r="B160" s="208"/>
      <c r="C160" s="209"/>
      <c r="D160" s="203" t="s">
        <v>147</v>
      </c>
      <c r="E160" s="210" t="s">
        <v>19</v>
      </c>
      <c r="F160" s="211" t="s">
        <v>248</v>
      </c>
      <c r="G160" s="209"/>
      <c r="H160" s="212">
        <v>159.93600000000001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147</v>
      </c>
      <c r="AU160" s="218" t="s">
        <v>87</v>
      </c>
      <c r="AV160" s="13" t="s">
        <v>87</v>
      </c>
      <c r="AW160" s="13" t="s">
        <v>35</v>
      </c>
      <c r="AX160" s="13" t="s">
        <v>84</v>
      </c>
      <c r="AY160" s="218" t="s">
        <v>133</v>
      </c>
    </row>
    <row r="161" spans="1:65" s="2" customFormat="1" ht="16.5" customHeight="1">
      <c r="A161" s="34"/>
      <c r="B161" s="35"/>
      <c r="C161" s="219" t="s">
        <v>249</v>
      </c>
      <c r="D161" s="219" t="s">
        <v>155</v>
      </c>
      <c r="E161" s="220" t="s">
        <v>250</v>
      </c>
      <c r="F161" s="221" t="s">
        <v>251</v>
      </c>
      <c r="G161" s="222" t="s">
        <v>193</v>
      </c>
      <c r="H161" s="223">
        <v>1.8</v>
      </c>
      <c r="I161" s="224"/>
      <c r="J161" s="225">
        <f>ROUND(I161*H161,2)</f>
        <v>0</v>
      </c>
      <c r="K161" s="221" t="s">
        <v>140</v>
      </c>
      <c r="L161" s="226"/>
      <c r="M161" s="227" t="s">
        <v>19</v>
      </c>
      <c r="N161" s="228" t="s">
        <v>47</v>
      </c>
      <c r="O161" s="64"/>
      <c r="P161" s="199">
        <f>O161*H161</f>
        <v>0</v>
      </c>
      <c r="Q161" s="199">
        <v>2.234</v>
      </c>
      <c r="R161" s="199">
        <f>Q161*H161</f>
        <v>4.0212000000000003</v>
      </c>
      <c r="S161" s="199">
        <v>0</v>
      </c>
      <c r="T161" s="20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1" t="s">
        <v>159</v>
      </c>
      <c r="AT161" s="201" t="s">
        <v>155</v>
      </c>
      <c r="AU161" s="201" t="s">
        <v>87</v>
      </c>
      <c r="AY161" s="17" t="s">
        <v>133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7" t="s">
        <v>84</v>
      </c>
      <c r="BK161" s="202">
        <f>ROUND(I161*H161,2)</f>
        <v>0</v>
      </c>
      <c r="BL161" s="17" t="s">
        <v>141</v>
      </c>
      <c r="BM161" s="201" t="s">
        <v>252</v>
      </c>
    </row>
    <row r="162" spans="1:65" s="2" customFormat="1">
      <c r="A162" s="34"/>
      <c r="B162" s="35"/>
      <c r="C162" s="36"/>
      <c r="D162" s="203" t="s">
        <v>143</v>
      </c>
      <c r="E162" s="36"/>
      <c r="F162" s="204" t="s">
        <v>251</v>
      </c>
      <c r="G162" s="36"/>
      <c r="H162" s="36"/>
      <c r="I162" s="108"/>
      <c r="J162" s="36"/>
      <c r="K162" s="36"/>
      <c r="L162" s="39"/>
      <c r="M162" s="205"/>
      <c r="N162" s="206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143</v>
      </c>
      <c r="AU162" s="17" t="s">
        <v>87</v>
      </c>
    </row>
    <row r="163" spans="1:65" s="2" customFormat="1" ht="19.5">
      <c r="A163" s="34"/>
      <c r="B163" s="35"/>
      <c r="C163" s="36"/>
      <c r="D163" s="203" t="s">
        <v>161</v>
      </c>
      <c r="E163" s="36"/>
      <c r="F163" s="207" t="s">
        <v>253</v>
      </c>
      <c r="G163" s="36"/>
      <c r="H163" s="36"/>
      <c r="I163" s="108"/>
      <c r="J163" s="36"/>
      <c r="K163" s="36"/>
      <c r="L163" s="39"/>
      <c r="M163" s="205"/>
      <c r="N163" s="206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161</v>
      </c>
      <c r="AU163" s="17" t="s">
        <v>87</v>
      </c>
    </row>
    <row r="164" spans="1:65" s="13" customFormat="1">
      <c r="B164" s="208"/>
      <c r="C164" s="209"/>
      <c r="D164" s="203" t="s">
        <v>147</v>
      </c>
      <c r="E164" s="210" t="s">
        <v>19</v>
      </c>
      <c r="F164" s="211" t="s">
        <v>254</v>
      </c>
      <c r="G164" s="209"/>
      <c r="H164" s="212">
        <v>1.8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147</v>
      </c>
      <c r="AU164" s="218" t="s">
        <v>87</v>
      </c>
      <c r="AV164" s="13" t="s">
        <v>87</v>
      </c>
      <c r="AW164" s="13" t="s">
        <v>35</v>
      </c>
      <c r="AX164" s="13" t="s">
        <v>84</v>
      </c>
      <c r="AY164" s="218" t="s">
        <v>133</v>
      </c>
    </row>
    <row r="165" spans="1:65" s="12" customFormat="1" ht="22.9" customHeight="1">
      <c r="B165" s="174"/>
      <c r="C165" s="175"/>
      <c r="D165" s="176" t="s">
        <v>75</v>
      </c>
      <c r="E165" s="188" t="s">
        <v>255</v>
      </c>
      <c r="F165" s="188" t="s">
        <v>256</v>
      </c>
      <c r="G165" s="175"/>
      <c r="H165" s="175"/>
      <c r="I165" s="178"/>
      <c r="J165" s="189">
        <f>BK165</f>
        <v>0</v>
      </c>
      <c r="K165" s="175"/>
      <c r="L165" s="180"/>
      <c r="M165" s="181"/>
      <c r="N165" s="182"/>
      <c r="O165" s="182"/>
      <c r="P165" s="183">
        <f>SUM(P166:P203)</f>
        <v>0</v>
      </c>
      <c r="Q165" s="182"/>
      <c r="R165" s="183">
        <f>SUM(R166:R203)</f>
        <v>0.65181999999999995</v>
      </c>
      <c r="S165" s="182"/>
      <c r="T165" s="184">
        <f>SUM(T166:T203)</f>
        <v>0</v>
      </c>
      <c r="AR165" s="185" t="s">
        <v>84</v>
      </c>
      <c r="AT165" s="186" t="s">
        <v>75</v>
      </c>
      <c r="AU165" s="186" t="s">
        <v>84</v>
      </c>
      <c r="AY165" s="185" t="s">
        <v>133</v>
      </c>
      <c r="BK165" s="187">
        <f>SUM(BK166:BK203)</f>
        <v>0</v>
      </c>
    </row>
    <row r="166" spans="1:65" s="2" customFormat="1" ht="21.75" customHeight="1">
      <c r="A166" s="34"/>
      <c r="B166" s="35"/>
      <c r="C166" s="190" t="s">
        <v>141</v>
      </c>
      <c r="D166" s="190" t="s">
        <v>136</v>
      </c>
      <c r="E166" s="191" t="s">
        <v>257</v>
      </c>
      <c r="F166" s="192" t="s">
        <v>258</v>
      </c>
      <c r="G166" s="193" t="s">
        <v>259</v>
      </c>
      <c r="H166" s="194">
        <v>27</v>
      </c>
      <c r="I166" s="195"/>
      <c r="J166" s="196">
        <f>ROUND(I166*H166,2)</f>
        <v>0</v>
      </c>
      <c r="K166" s="192" t="s">
        <v>140</v>
      </c>
      <c r="L166" s="39"/>
      <c r="M166" s="197" t="s">
        <v>19</v>
      </c>
      <c r="N166" s="198" t="s">
        <v>47</v>
      </c>
      <c r="O166" s="64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1" t="s">
        <v>141</v>
      </c>
      <c r="AT166" s="201" t="s">
        <v>136</v>
      </c>
      <c r="AU166" s="201" t="s">
        <v>87</v>
      </c>
      <c r="AY166" s="17" t="s">
        <v>133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7" t="s">
        <v>84</v>
      </c>
      <c r="BK166" s="202">
        <f>ROUND(I166*H166,2)</f>
        <v>0</v>
      </c>
      <c r="BL166" s="17" t="s">
        <v>141</v>
      </c>
      <c r="BM166" s="201" t="s">
        <v>141</v>
      </c>
    </row>
    <row r="167" spans="1:65" s="2" customFormat="1" ht="19.5">
      <c r="A167" s="34"/>
      <c r="B167" s="35"/>
      <c r="C167" s="36"/>
      <c r="D167" s="203" t="s">
        <v>143</v>
      </c>
      <c r="E167" s="36"/>
      <c r="F167" s="204" t="s">
        <v>260</v>
      </c>
      <c r="G167" s="36"/>
      <c r="H167" s="36"/>
      <c r="I167" s="108"/>
      <c r="J167" s="36"/>
      <c r="K167" s="36"/>
      <c r="L167" s="39"/>
      <c r="M167" s="205"/>
      <c r="N167" s="206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143</v>
      </c>
      <c r="AU167" s="17" t="s">
        <v>87</v>
      </c>
    </row>
    <row r="168" spans="1:65" s="2" customFormat="1" ht="39">
      <c r="A168" s="34"/>
      <c r="B168" s="35"/>
      <c r="C168" s="36"/>
      <c r="D168" s="203" t="s">
        <v>161</v>
      </c>
      <c r="E168" s="36"/>
      <c r="F168" s="207" t="s">
        <v>261</v>
      </c>
      <c r="G168" s="36"/>
      <c r="H168" s="36"/>
      <c r="I168" s="108"/>
      <c r="J168" s="36"/>
      <c r="K168" s="36"/>
      <c r="L168" s="39"/>
      <c r="M168" s="205"/>
      <c r="N168" s="206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161</v>
      </c>
      <c r="AU168" s="17" t="s">
        <v>87</v>
      </c>
    </row>
    <row r="169" spans="1:65" s="13" customFormat="1">
      <c r="B169" s="208"/>
      <c r="C169" s="209"/>
      <c r="D169" s="203" t="s">
        <v>147</v>
      </c>
      <c r="E169" s="210" t="s">
        <v>19</v>
      </c>
      <c r="F169" s="211" t="s">
        <v>262</v>
      </c>
      <c r="G169" s="209"/>
      <c r="H169" s="212">
        <v>27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147</v>
      </c>
      <c r="AU169" s="218" t="s">
        <v>87</v>
      </c>
      <c r="AV169" s="13" t="s">
        <v>87</v>
      </c>
      <c r="AW169" s="13" t="s">
        <v>35</v>
      </c>
      <c r="AX169" s="13" t="s">
        <v>84</v>
      </c>
      <c r="AY169" s="218" t="s">
        <v>133</v>
      </c>
    </row>
    <row r="170" spans="1:65" s="2" customFormat="1" ht="16.5" customHeight="1">
      <c r="A170" s="34"/>
      <c r="B170" s="35"/>
      <c r="C170" s="190" t="s">
        <v>263</v>
      </c>
      <c r="D170" s="190" t="s">
        <v>136</v>
      </c>
      <c r="E170" s="191" t="s">
        <v>264</v>
      </c>
      <c r="F170" s="192" t="s">
        <v>265</v>
      </c>
      <c r="G170" s="193" t="s">
        <v>259</v>
      </c>
      <c r="H170" s="194">
        <v>5</v>
      </c>
      <c r="I170" s="195"/>
      <c r="J170" s="196">
        <f>ROUND(I170*H170,2)</f>
        <v>0</v>
      </c>
      <c r="K170" s="192" t="s">
        <v>19</v>
      </c>
      <c r="L170" s="39"/>
      <c r="M170" s="197" t="s">
        <v>19</v>
      </c>
      <c r="N170" s="198" t="s">
        <v>47</v>
      </c>
      <c r="O170" s="64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1" t="s">
        <v>141</v>
      </c>
      <c r="AT170" s="201" t="s">
        <v>136</v>
      </c>
      <c r="AU170" s="201" t="s">
        <v>87</v>
      </c>
      <c r="AY170" s="17" t="s">
        <v>133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7" t="s">
        <v>84</v>
      </c>
      <c r="BK170" s="202">
        <f>ROUND(I170*H170,2)</f>
        <v>0</v>
      </c>
      <c r="BL170" s="17" t="s">
        <v>141</v>
      </c>
      <c r="BM170" s="201" t="s">
        <v>266</v>
      </c>
    </row>
    <row r="171" spans="1:65" s="2" customFormat="1">
      <c r="A171" s="34"/>
      <c r="B171" s="35"/>
      <c r="C171" s="36"/>
      <c r="D171" s="203" t="s">
        <v>143</v>
      </c>
      <c r="E171" s="36"/>
      <c r="F171" s="204" t="s">
        <v>265</v>
      </c>
      <c r="G171" s="36"/>
      <c r="H171" s="36"/>
      <c r="I171" s="108"/>
      <c r="J171" s="36"/>
      <c r="K171" s="36"/>
      <c r="L171" s="39"/>
      <c r="M171" s="205"/>
      <c r="N171" s="206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143</v>
      </c>
      <c r="AU171" s="17" t="s">
        <v>87</v>
      </c>
    </row>
    <row r="172" spans="1:65" s="2" customFormat="1" ht="29.25">
      <c r="A172" s="34"/>
      <c r="B172" s="35"/>
      <c r="C172" s="36"/>
      <c r="D172" s="203" t="s">
        <v>161</v>
      </c>
      <c r="E172" s="36"/>
      <c r="F172" s="207" t="s">
        <v>267</v>
      </c>
      <c r="G172" s="36"/>
      <c r="H172" s="36"/>
      <c r="I172" s="108"/>
      <c r="J172" s="36"/>
      <c r="K172" s="36"/>
      <c r="L172" s="39"/>
      <c r="M172" s="205"/>
      <c r="N172" s="206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161</v>
      </c>
      <c r="AU172" s="17" t="s">
        <v>87</v>
      </c>
    </row>
    <row r="173" spans="1:65" s="2" customFormat="1" ht="16.5" customHeight="1">
      <c r="A173" s="34"/>
      <c r="B173" s="35"/>
      <c r="C173" s="190" t="s">
        <v>268</v>
      </c>
      <c r="D173" s="190" t="s">
        <v>136</v>
      </c>
      <c r="E173" s="191" t="s">
        <v>269</v>
      </c>
      <c r="F173" s="192" t="s">
        <v>270</v>
      </c>
      <c r="G173" s="193" t="s">
        <v>259</v>
      </c>
      <c r="H173" s="194">
        <v>7</v>
      </c>
      <c r="I173" s="195"/>
      <c r="J173" s="196">
        <f>ROUND(I173*H173,2)</f>
        <v>0</v>
      </c>
      <c r="K173" s="192" t="s">
        <v>19</v>
      </c>
      <c r="L173" s="39"/>
      <c r="M173" s="197" t="s">
        <v>19</v>
      </c>
      <c r="N173" s="198" t="s">
        <v>47</v>
      </c>
      <c r="O173" s="64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1" t="s">
        <v>141</v>
      </c>
      <c r="AT173" s="201" t="s">
        <v>136</v>
      </c>
      <c r="AU173" s="201" t="s">
        <v>87</v>
      </c>
      <c r="AY173" s="17" t="s">
        <v>133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7" t="s">
        <v>84</v>
      </c>
      <c r="BK173" s="202">
        <f>ROUND(I173*H173,2)</f>
        <v>0</v>
      </c>
      <c r="BL173" s="17" t="s">
        <v>141</v>
      </c>
      <c r="BM173" s="201" t="s">
        <v>271</v>
      </c>
    </row>
    <row r="174" spans="1:65" s="2" customFormat="1">
      <c r="A174" s="34"/>
      <c r="B174" s="35"/>
      <c r="C174" s="36"/>
      <c r="D174" s="203" t="s">
        <v>143</v>
      </c>
      <c r="E174" s="36"/>
      <c r="F174" s="204" t="s">
        <v>270</v>
      </c>
      <c r="G174" s="36"/>
      <c r="H174" s="36"/>
      <c r="I174" s="108"/>
      <c r="J174" s="36"/>
      <c r="K174" s="36"/>
      <c r="L174" s="39"/>
      <c r="M174" s="205"/>
      <c r="N174" s="206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143</v>
      </c>
      <c r="AU174" s="17" t="s">
        <v>87</v>
      </c>
    </row>
    <row r="175" spans="1:65" s="2" customFormat="1" ht="39">
      <c r="A175" s="34"/>
      <c r="B175" s="35"/>
      <c r="C175" s="36"/>
      <c r="D175" s="203" t="s">
        <v>161</v>
      </c>
      <c r="E175" s="36"/>
      <c r="F175" s="207" t="s">
        <v>272</v>
      </c>
      <c r="G175" s="36"/>
      <c r="H175" s="36"/>
      <c r="I175" s="108"/>
      <c r="J175" s="36"/>
      <c r="K175" s="36"/>
      <c r="L175" s="39"/>
      <c r="M175" s="205"/>
      <c r="N175" s="206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161</v>
      </c>
      <c r="AU175" s="17" t="s">
        <v>87</v>
      </c>
    </row>
    <row r="176" spans="1:65" s="2" customFormat="1" ht="16.5" customHeight="1">
      <c r="A176" s="34"/>
      <c r="B176" s="35"/>
      <c r="C176" s="190" t="s">
        <v>273</v>
      </c>
      <c r="D176" s="190" t="s">
        <v>136</v>
      </c>
      <c r="E176" s="191" t="s">
        <v>274</v>
      </c>
      <c r="F176" s="192" t="s">
        <v>275</v>
      </c>
      <c r="G176" s="193" t="s">
        <v>276</v>
      </c>
      <c r="H176" s="194">
        <v>40</v>
      </c>
      <c r="I176" s="195"/>
      <c r="J176" s="196">
        <f>ROUND(I176*H176,2)</f>
        <v>0</v>
      </c>
      <c r="K176" s="192" t="s">
        <v>140</v>
      </c>
      <c r="L176" s="39"/>
      <c r="M176" s="197" t="s">
        <v>19</v>
      </c>
      <c r="N176" s="198" t="s">
        <v>47</v>
      </c>
      <c r="O176" s="64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1" t="s">
        <v>141</v>
      </c>
      <c r="AT176" s="201" t="s">
        <v>136</v>
      </c>
      <c r="AU176" s="201" t="s">
        <v>87</v>
      </c>
      <c r="AY176" s="17" t="s">
        <v>133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7" t="s">
        <v>84</v>
      </c>
      <c r="BK176" s="202">
        <f>ROUND(I176*H176,2)</f>
        <v>0</v>
      </c>
      <c r="BL176" s="17" t="s">
        <v>141</v>
      </c>
      <c r="BM176" s="201" t="s">
        <v>273</v>
      </c>
    </row>
    <row r="177" spans="1:65" s="2" customFormat="1" ht="19.5">
      <c r="A177" s="34"/>
      <c r="B177" s="35"/>
      <c r="C177" s="36"/>
      <c r="D177" s="203" t="s">
        <v>143</v>
      </c>
      <c r="E177" s="36"/>
      <c r="F177" s="204" t="s">
        <v>277</v>
      </c>
      <c r="G177" s="36"/>
      <c r="H177" s="36"/>
      <c r="I177" s="108"/>
      <c r="J177" s="36"/>
      <c r="K177" s="36"/>
      <c r="L177" s="39"/>
      <c r="M177" s="205"/>
      <c r="N177" s="206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143</v>
      </c>
      <c r="AU177" s="17" t="s">
        <v>87</v>
      </c>
    </row>
    <row r="178" spans="1:65" s="2" customFormat="1" ht="19.5">
      <c r="A178" s="34"/>
      <c r="B178" s="35"/>
      <c r="C178" s="36"/>
      <c r="D178" s="203" t="s">
        <v>161</v>
      </c>
      <c r="E178" s="36"/>
      <c r="F178" s="207" t="s">
        <v>278</v>
      </c>
      <c r="G178" s="36"/>
      <c r="H178" s="36"/>
      <c r="I178" s="108"/>
      <c r="J178" s="36"/>
      <c r="K178" s="36"/>
      <c r="L178" s="39"/>
      <c r="M178" s="205"/>
      <c r="N178" s="206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161</v>
      </c>
      <c r="AU178" s="17" t="s">
        <v>87</v>
      </c>
    </row>
    <row r="179" spans="1:65" s="13" customFormat="1">
      <c r="B179" s="208"/>
      <c r="C179" s="209"/>
      <c r="D179" s="203" t="s">
        <v>147</v>
      </c>
      <c r="E179" s="210" t="s">
        <v>19</v>
      </c>
      <c r="F179" s="211" t="s">
        <v>279</v>
      </c>
      <c r="G179" s="209"/>
      <c r="H179" s="212">
        <v>40</v>
      </c>
      <c r="I179" s="213"/>
      <c r="J179" s="209"/>
      <c r="K179" s="209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147</v>
      </c>
      <c r="AU179" s="218" t="s">
        <v>87</v>
      </c>
      <c r="AV179" s="13" t="s">
        <v>87</v>
      </c>
      <c r="AW179" s="13" t="s">
        <v>35</v>
      </c>
      <c r="AX179" s="13" t="s">
        <v>84</v>
      </c>
      <c r="AY179" s="218" t="s">
        <v>133</v>
      </c>
    </row>
    <row r="180" spans="1:65" s="2" customFormat="1" ht="16.5" customHeight="1">
      <c r="A180" s="34"/>
      <c r="B180" s="35"/>
      <c r="C180" s="219" t="s">
        <v>280</v>
      </c>
      <c r="D180" s="219" t="s">
        <v>155</v>
      </c>
      <c r="E180" s="220" t="s">
        <v>281</v>
      </c>
      <c r="F180" s="221" t="s">
        <v>282</v>
      </c>
      <c r="G180" s="222" t="s">
        <v>139</v>
      </c>
      <c r="H180" s="223">
        <v>54</v>
      </c>
      <c r="I180" s="224"/>
      <c r="J180" s="225">
        <f>ROUND(I180*H180,2)</f>
        <v>0</v>
      </c>
      <c r="K180" s="221" t="s">
        <v>140</v>
      </c>
      <c r="L180" s="226"/>
      <c r="M180" s="227" t="s">
        <v>19</v>
      </c>
      <c r="N180" s="228" t="s">
        <v>47</v>
      </c>
      <c r="O180" s="64"/>
      <c r="P180" s="199">
        <f>O180*H180</f>
        <v>0</v>
      </c>
      <c r="Q180" s="199">
        <v>1.205E-2</v>
      </c>
      <c r="R180" s="199">
        <f>Q180*H180</f>
        <v>0.65069999999999995</v>
      </c>
      <c r="S180" s="199">
        <v>0</v>
      </c>
      <c r="T180" s="20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1" t="s">
        <v>159</v>
      </c>
      <c r="AT180" s="201" t="s">
        <v>155</v>
      </c>
      <c r="AU180" s="201" t="s">
        <v>87</v>
      </c>
      <c r="AY180" s="17" t="s">
        <v>133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7" t="s">
        <v>84</v>
      </c>
      <c r="BK180" s="202">
        <f>ROUND(I180*H180,2)</f>
        <v>0</v>
      </c>
      <c r="BL180" s="17" t="s">
        <v>141</v>
      </c>
      <c r="BM180" s="201" t="s">
        <v>280</v>
      </c>
    </row>
    <row r="181" spans="1:65" s="2" customFormat="1">
      <c r="A181" s="34"/>
      <c r="B181" s="35"/>
      <c r="C181" s="36"/>
      <c r="D181" s="203" t="s">
        <v>143</v>
      </c>
      <c r="E181" s="36"/>
      <c r="F181" s="204" t="s">
        <v>282</v>
      </c>
      <c r="G181" s="36"/>
      <c r="H181" s="36"/>
      <c r="I181" s="108"/>
      <c r="J181" s="36"/>
      <c r="K181" s="36"/>
      <c r="L181" s="39"/>
      <c r="M181" s="205"/>
      <c r="N181" s="206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143</v>
      </c>
      <c r="AU181" s="17" t="s">
        <v>87</v>
      </c>
    </row>
    <row r="182" spans="1:65" s="2" customFormat="1" ht="29.25">
      <c r="A182" s="34"/>
      <c r="B182" s="35"/>
      <c r="C182" s="36"/>
      <c r="D182" s="203" t="s">
        <v>161</v>
      </c>
      <c r="E182" s="36"/>
      <c r="F182" s="207" t="s">
        <v>283</v>
      </c>
      <c r="G182" s="36"/>
      <c r="H182" s="36"/>
      <c r="I182" s="108"/>
      <c r="J182" s="36"/>
      <c r="K182" s="36"/>
      <c r="L182" s="39"/>
      <c r="M182" s="205"/>
      <c r="N182" s="206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161</v>
      </c>
      <c r="AU182" s="17" t="s">
        <v>87</v>
      </c>
    </row>
    <row r="183" spans="1:65" s="2" customFormat="1" ht="21.75" customHeight="1">
      <c r="A183" s="34"/>
      <c r="B183" s="35"/>
      <c r="C183" s="190" t="s">
        <v>284</v>
      </c>
      <c r="D183" s="190" t="s">
        <v>136</v>
      </c>
      <c r="E183" s="191" t="s">
        <v>285</v>
      </c>
      <c r="F183" s="192" t="s">
        <v>286</v>
      </c>
      <c r="G183" s="193" t="s">
        <v>158</v>
      </c>
      <c r="H183" s="194">
        <v>56</v>
      </c>
      <c r="I183" s="195"/>
      <c r="J183" s="196">
        <f>ROUND(I183*H183,2)</f>
        <v>0</v>
      </c>
      <c r="K183" s="192" t="s">
        <v>140</v>
      </c>
      <c r="L183" s="39"/>
      <c r="M183" s="197" t="s">
        <v>19</v>
      </c>
      <c r="N183" s="198" t="s">
        <v>47</v>
      </c>
      <c r="O183" s="64"/>
      <c r="P183" s="199">
        <f>O183*H183</f>
        <v>0</v>
      </c>
      <c r="Q183" s="199">
        <v>1.0000000000000001E-5</v>
      </c>
      <c r="R183" s="199">
        <f>Q183*H183</f>
        <v>5.6000000000000006E-4</v>
      </c>
      <c r="S183" s="199">
        <v>0</v>
      </c>
      <c r="T183" s="20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1" t="s">
        <v>141</v>
      </c>
      <c r="AT183" s="201" t="s">
        <v>136</v>
      </c>
      <c r="AU183" s="201" t="s">
        <v>87</v>
      </c>
      <c r="AY183" s="17" t="s">
        <v>133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" t="s">
        <v>84</v>
      </c>
      <c r="BK183" s="202">
        <f>ROUND(I183*H183,2)</f>
        <v>0</v>
      </c>
      <c r="BL183" s="17" t="s">
        <v>141</v>
      </c>
      <c r="BM183" s="201" t="s">
        <v>287</v>
      </c>
    </row>
    <row r="184" spans="1:65" s="2" customFormat="1" ht="19.5">
      <c r="A184" s="34"/>
      <c r="B184" s="35"/>
      <c r="C184" s="36"/>
      <c r="D184" s="203" t="s">
        <v>143</v>
      </c>
      <c r="E184" s="36"/>
      <c r="F184" s="204" t="s">
        <v>288</v>
      </c>
      <c r="G184" s="36"/>
      <c r="H184" s="36"/>
      <c r="I184" s="108"/>
      <c r="J184" s="36"/>
      <c r="K184" s="36"/>
      <c r="L184" s="39"/>
      <c r="M184" s="205"/>
      <c r="N184" s="206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143</v>
      </c>
      <c r="AU184" s="17" t="s">
        <v>87</v>
      </c>
    </row>
    <row r="185" spans="1:65" s="2" customFormat="1" ht="117">
      <c r="A185" s="34"/>
      <c r="B185" s="35"/>
      <c r="C185" s="36"/>
      <c r="D185" s="203" t="s">
        <v>145</v>
      </c>
      <c r="E185" s="36"/>
      <c r="F185" s="207" t="s">
        <v>289</v>
      </c>
      <c r="G185" s="36"/>
      <c r="H185" s="36"/>
      <c r="I185" s="108"/>
      <c r="J185" s="36"/>
      <c r="K185" s="36"/>
      <c r="L185" s="39"/>
      <c r="M185" s="205"/>
      <c r="N185" s="206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145</v>
      </c>
      <c r="AU185" s="17" t="s">
        <v>87</v>
      </c>
    </row>
    <row r="186" spans="1:65" s="13" customFormat="1">
      <c r="B186" s="208"/>
      <c r="C186" s="209"/>
      <c r="D186" s="203" t="s">
        <v>147</v>
      </c>
      <c r="E186" s="210" t="s">
        <v>19</v>
      </c>
      <c r="F186" s="211" t="s">
        <v>290</v>
      </c>
      <c r="G186" s="209"/>
      <c r="H186" s="212">
        <v>56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147</v>
      </c>
      <c r="AU186" s="218" t="s">
        <v>87</v>
      </c>
      <c r="AV186" s="13" t="s">
        <v>87</v>
      </c>
      <c r="AW186" s="13" t="s">
        <v>35</v>
      </c>
      <c r="AX186" s="13" t="s">
        <v>84</v>
      </c>
      <c r="AY186" s="218" t="s">
        <v>133</v>
      </c>
    </row>
    <row r="187" spans="1:65" s="2" customFormat="1" ht="33" customHeight="1">
      <c r="A187" s="34"/>
      <c r="B187" s="35"/>
      <c r="C187" s="190" t="s">
        <v>291</v>
      </c>
      <c r="D187" s="190" t="s">
        <v>136</v>
      </c>
      <c r="E187" s="191" t="s">
        <v>292</v>
      </c>
      <c r="F187" s="192" t="s">
        <v>293</v>
      </c>
      <c r="G187" s="193" t="s">
        <v>158</v>
      </c>
      <c r="H187" s="194">
        <v>56</v>
      </c>
      <c r="I187" s="195"/>
      <c r="J187" s="196">
        <f>ROUND(I187*H187,2)</f>
        <v>0</v>
      </c>
      <c r="K187" s="192" t="s">
        <v>140</v>
      </c>
      <c r="L187" s="39"/>
      <c r="M187" s="197" t="s">
        <v>19</v>
      </c>
      <c r="N187" s="198" t="s">
        <v>47</v>
      </c>
      <c r="O187" s="64"/>
      <c r="P187" s="199">
        <f>O187*H187</f>
        <v>0</v>
      </c>
      <c r="Q187" s="199">
        <v>1.0000000000000001E-5</v>
      </c>
      <c r="R187" s="199">
        <f>Q187*H187</f>
        <v>5.6000000000000006E-4</v>
      </c>
      <c r="S187" s="199">
        <v>0</v>
      </c>
      <c r="T187" s="20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1" t="s">
        <v>141</v>
      </c>
      <c r="AT187" s="201" t="s">
        <v>136</v>
      </c>
      <c r="AU187" s="201" t="s">
        <v>87</v>
      </c>
      <c r="AY187" s="17" t="s">
        <v>133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7" t="s">
        <v>84</v>
      </c>
      <c r="BK187" s="202">
        <f>ROUND(I187*H187,2)</f>
        <v>0</v>
      </c>
      <c r="BL187" s="17" t="s">
        <v>141</v>
      </c>
      <c r="BM187" s="201" t="s">
        <v>294</v>
      </c>
    </row>
    <row r="188" spans="1:65" s="2" customFormat="1" ht="19.5">
      <c r="A188" s="34"/>
      <c r="B188" s="35"/>
      <c r="C188" s="36"/>
      <c r="D188" s="203" t="s">
        <v>143</v>
      </c>
      <c r="E188" s="36"/>
      <c r="F188" s="204" t="s">
        <v>295</v>
      </c>
      <c r="G188" s="36"/>
      <c r="H188" s="36"/>
      <c r="I188" s="108"/>
      <c r="J188" s="36"/>
      <c r="K188" s="36"/>
      <c r="L188" s="39"/>
      <c r="M188" s="205"/>
      <c r="N188" s="206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143</v>
      </c>
      <c r="AU188" s="17" t="s">
        <v>87</v>
      </c>
    </row>
    <row r="189" spans="1:65" s="2" customFormat="1" ht="117">
      <c r="A189" s="34"/>
      <c r="B189" s="35"/>
      <c r="C189" s="36"/>
      <c r="D189" s="203" t="s">
        <v>145</v>
      </c>
      <c r="E189" s="36"/>
      <c r="F189" s="207" t="s">
        <v>289</v>
      </c>
      <c r="G189" s="36"/>
      <c r="H189" s="36"/>
      <c r="I189" s="108"/>
      <c r="J189" s="36"/>
      <c r="K189" s="36"/>
      <c r="L189" s="39"/>
      <c r="M189" s="205"/>
      <c r="N189" s="206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145</v>
      </c>
      <c r="AU189" s="17" t="s">
        <v>87</v>
      </c>
    </row>
    <row r="190" spans="1:65" s="13" customFormat="1">
      <c r="B190" s="208"/>
      <c r="C190" s="209"/>
      <c r="D190" s="203" t="s">
        <v>147</v>
      </c>
      <c r="E190" s="210" t="s">
        <v>19</v>
      </c>
      <c r="F190" s="211" t="s">
        <v>290</v>
      </c>
      <c r="G190" s="209"/>
      <c r="H190" s="212">
        <v>56</v>
      </c>
      <c r="I190" s="213"/>
      <c r="J190" s="209"/>
      <c r="K190" s="209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147</v>
      </c>
      <c r="AU190" s="218" t="s">
        <v>87</v>
      </c>
      <c r="AV190" s="13" t="s">
        <v>87</v>
      </c>
      <c r="AW190" s="13" t="s">
        <v>35</v>
      </c>
      <c r="AX190" s="13" t="s">
        <v>84</v>
      </c>
      <c r="AY190" s="218" t="s">
        <v>133</v>
      </c>
    </row>
    <row r="191" spans="1:65" s="2" customFormat="1" ht="21.75" customHeight="1">
      <c r="A191" s="34"/>
      <c r="B191" s="35"/>
      <c r="C191" s="190" t="s">
        <v>296</v>
      </c>
      <c r="D191" s="190" t="s">
        <v>136</v>
      </c>
      <c r="E191" s="191" t="s">
        <v>297</v>
      </c>
      <c r="F191" s="192" t="s">
        <v>298</v>
      </c>
      <c r="G191" s="193" t="s">
        <v>158</v>
      </c>
      <c r="H191" s="194">
        <v>11</v>
      </c>
      <c r="I191" s="195"/>
      <c r="J191" s="196">
        <f>ROUND(I191*H191,2)</f>
        <v>0</v>
      </c>
      <c r="K191" s="192" t="s">
        <v>19</v>
      </c>
      <c r="L191" s="39"/>
      <c r="M191" s="197" t="s">
        <v>19</v>
      </c>
      <c r="N191" s="198" t="s">
        <v>47</v>
      </c>
      <c r="O191" s="64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1" t="s">
        <v>141</v>
      </c>
      <c r="AT191" s="201" t="s">
        <v>136</v>
      </c>
      <c r="AU191" s="201" t="s">
        <v>87</v>
      </c>
      <c r="AY191" s="17" t="s">
        <v>133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7" t="s">
        <v>84</v>
      </c>
      <c r="BK191" s="202">
        <f>ROUND(I191*H191,2)</f>
        <v>0</v>
      </c>
      <c r="BL191" s="17" t="s">
        <v>141</v>
      </c>
      <c r="BM191" s="201" t="s">
        <v>299</v>
      </c>
    </row>
    <row r="192" spans="1:65" s="2" customFormat="1" ht="19.5">
      <c r="A192" s="34"/>
      <c r="B192" s="35"/>
      <c r="C192" s="36"/>
      <c r="D192" s="203" t="s">
        <v>143</v>
      </c>
      <c r="E192" s="36"/>
      <c r="F192" s="204" t="s">
        <v>298</v>
      </c>
      <c r="G192" s="36"/>
      <c r="H192" s="36"/>
      <c r="I192" s="108"/>
      <c r="J192" s="36"/>
      <c r="K192" s="36"/>
      <c r="L192" s="39"/>
      <c r="M192" s="205"/>
      <c r="N192" s="206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143</v>
      </c>
      <c r="AU192" s="17" t="s">
        <v>87</v>
      </c>
    </row>
    <row r="193" spans="1:65" s="2" customFormat="1" ht="21.75" customHeight="1">
      <c r="A193" s="34"/>
      <c r="B193" s="35"/>
      <c r="C193" s="190" t="s">
        <v>300</v>
      </c>
      <c r="D193" s="190" t="s">
        <v>136</v>
      </c>
      <c r="E193" s="191" t="s">
        <v>301</v>
      </c>
      <c r="F193" s="192" t="s">
        <v>302</v>
      </c>
      <c r="G193" s="193" t="s">
        <v>158</v>
      </c>
      <c r="H193" s="194">
        <v>12</v>
      </c>
      <c r="I193" s="195"/>
      <c r="J193" s="196">
        <f>ROUND(I193*H193,2)</f>
        <v>0</v>
      </c>
      <c r="K193" s="192" t="s">
        <v>19</v>
      </c>
      <c r="L193" s="39"/>
      <c r="M193" s="197" t="s">
        <v>19</v>
      </c>
      <c r="N193" s="198" t="s">
        <v>47</v>
      </c>
      <c r="O193" s="64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1" t="s">
        <v>141</v>
      </c>
      <c r="AT193" s="201" t="s">
        <v>136</v>
      </c>
      <c r="AU193" s="201" t="s">
        <v>87</v>
      </c>
      <c r="AY193" s="17" t="s">
        <v>133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7" t="s">
        <v>84</v>
      </c>
      <c r="BK193" s="202">
        <f>ROUND(I193*H193,2)</f>
        <v>0</v>
      </c>
      <c r="BL193" s="17" t="s">
        <v>141</v>
      </c>
      <c r="BM193" s="201" t="s">
        <v>303</v>
      </c>
    </row>
    <row r="194" spans="1:65" s="2" customFormat="1" ht="19.5">
      <c r="A194" s="34"/>
      <c r="B194" s="35"/>
      <c r="C194" s="36"/>
      <c r="D194" s="203" t="s">
        <v>143</v>
      </c>
      <c r="E194" s="36"/>
      <c r="F194" s="204" t="s">
        <v>302</v>
      </c>
      <c r="G194" s="36"/>
      <c r="H194" s="36"/>
      <c r="I194" s="108"/>
      <c r="J194" s="36"/>
      <c r="K194" s="36"/>
      <c r="L194" s="39"/>
      <c r="M194" s="205"/>
      <c r="N194" s="206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143</v>
      </c>
      <c r="AU194" s="17" t="s">
        <v>87</v>
      </c>
    </row>
    <row r="195" spans="1:65" s="2" customFormat="1" ht="21.75" customHeight="1">
      <c r="A195" s="34"/>
      <c r="B195" s="35"/>
      <c r="C195" s="190" t="s">
        <v>304</v>
      </c>
      <c r="D195" s="190" t="s">
        <v>136</v>
      </c>
      <c r="E195" s="191" t="s">
        <v>305</v>
      </c>
      <c r="F195" s="192" t="s">
        <v>306</v>
      </c>
      <c r="G195" s="193" t="s">
        <v>139</v>
      </c>
      <c r="H195" s="194">
        <v>89</v>
      </c>
      <c r="I195" s="195"/>
      <c r="J195" s="196">
        <f>ROUND(I195*H195,2)</f>
        <v>0</v>
      </c>
      <c r="K195" s="192" t="s">
        <v>19</v>
      </c>
      <c r="L195" s="39"/>
      <c r="M195" s="197" t="s">
        <v>19</v>
      </c>
      <c r="N195" s="198" t="s">
        <v>47</v>
      </c>
      <c r="O195" s="64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1" t="s">
        <v>141</v>
      </c>
      <c r="AT195" s="201" t="s">
        <v>136</v>
      </c>
      <c r="AU195" s="201" t="s">
        <v>87</v>
      </c>
      <c r="AY195" s="17" t="s">
        <v>133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7" t="s">
        <v>84</v>
      </c>
      <c r="BK195" s="202">
        <f>ROUND(I195*H195,2)</f>
        <v>0</v>
      </c>
      <c r="BL195" s="17" t="s">
        <v>141</v>
      </c>
      <c r="BM195" s="201" t="s">
        <v>307</v>
      </c>
    </row>
    <row r="196" spans="1:65" s="2" customFormat="1">
      <c r="A196" s="34"/>
      <c r="B196" s="35"/>
      <c r="C196" s="36"/>
      <c r="D196" s="203" t="s">
        <v>143</v>
      </c>
      <c r="E196" s="36"/>
      <c r="F196" s="204" t="s">
        <v>306</v>
      </c>
      <c r="G196" s="36"/>
      <c r="H196" s="36"/>
      <c r="I196" s="108"/>
      <c r="J196" s="36"/>
      <c r="K196" s="36"/>
      <c r="L196" s="39"/>
      <c r="M196" s="205"/>
      <c r="N196" s="206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143</v>
      </c>
      <c r="AU196" s="17" t="s">
        <v>87</v>
      </c>
    </row>
    <row r="197" spans="1:65" s="13" customFormat="1">
      <c r="B197" s="208"/>
      <c r="C197" s="209"/>
      <c r="D197" s="203" t="s">
        <v>147</v>
      </c>
      <c r="E197" s="210" t="s">
        <v>19</v>
      </c>
      <c r="F197" s="211" t="s">
        <v>308</v>
      </c>
      <c r="G197" s="209"/>
      <c r="H197" s="212">
        <v>89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147</v>
      </c>
      <c r="AU197" s="218" t="s">
        <v>87</v>
      </c>
      <c r="AV197" s="13" t="s">
        <v>87</v>
      </c>
      <c r="AW197" s="13" t="s">
        <v>35</v>
      </c>
      <c r="AX197" s="13" t="s">
        <v>84</v>
      </c>
      <c r="AY197" s="218" t="s">
        <v>133</v>
      </c>
    </row>
    <row r="198" spans="1:65" s="2" customFormat="1" ht="21.75" customHeight="1">
      <c r="A198" s="34"/>
      <c r="B198" s="35"/>
      <c r="C198" s="190" t="s">
        <v>309</v>
      </c>
      <c r="D198" s="190" t="s">
        <v>136</v>
      </c>
      <c r="E198" s="191" t="s">
        <v>310</v>
      </c>
      <c r="F198" s="192" t="s">
        <v>311</v>
      </c>
      <c r="G198" s="193" t="s">
        <v>139</v>
      </c>
      <c r="H198" s="194">
        <v>89</v>
      </c>
      <c r="I198" s="195"/>
      <c r="J198" s="196">
        <f>ROUND(I198*H198,2)</f>
        <v>0</v>
      </c>
      <c r="K198" s="192" t="s">
        <v>19</v>
      </c>
      <c r="L198" s="39"/>
      <c r="M198" s="197" t="s">
        <v>19</v>
      </c>
      <c r="N198" s="198" t="s">
        <v>47</v>
      </c>
      <c r="O198" s="64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1" t="s">
        <v>141</v>
      </c>
      <c r="AT198" s="201" t="s">
        <v>136</v>
      </c>
      <c r="AU198" s="201" t="s">
        <v>87</v>
      </c>
      <c r="AY198" s="17" t="s">
        <v>133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7" t="s">
        <v>84</v>
      </c>
      <c r="BK198" s="202">
        <f>ROUND(I198*H198,2)</f>
        <v>0</v>
      </c>
      <c r="BL198" s="17" t="s">
        <v>141</v>
      </c>
      <c r="BM198" s="201" t="s">
        <v>312</v>
      </c>
    </row>
    <row r="199" spans="1:65" s="2" customFormat="1">
      <c r="A199" s="34"/>
      <c r="B199" s="35"/>
      <c r="C199" s="36"/>
      <c r="D199" s="203" t="s">
        <v>143</v>
      </c>
      <c r="E199" s="36"/>
      <c r="F199" s="204" t="s">
        <v>311</v>
      </c>
      <c r="G199" s="36"/>
      <c r="H199" s="36"/>
      <c r="I199" s="108"/>
      <c r="J199" s="36"/>
      <c r="K199" s="36"/>
      <c r="L199" s="39"/>
      <c r="M199" s="205"/>
      <c r="N199" s="206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143</v>
      </c>
      <c r="AU199" s="17" t="s">
        <v>87</v>
      </c>
    </row>
    <row r="200" spans="1:65" s="2" customFormat="1" ht="21.75" customHeight="1">
      <c r="A200" s="34"/>
      <c r="B200" s="35"/>
      <c r="C200" s="190" t="s">
        <v>313</v>
      </c>
      <c r="D200" s="190" t="s">
        <v>136</v>
      </c>
      <c r="E200" s="191" t="s">
        <v>314</v>
      </c>
      <c r="F200" s="192" t="s">
        <v>315</v>
      </c>
      <c r="G200" s="193" t="s">
        <v>139</v>
      </c>
      <c r="H200" s="194">
        <v>25</v>
      </c>
      <c r="I200" s="195"/>
      <c r="J200" s="196">
        <f>ROUND(I200*H200,2)</f>
        <v>0</v>
      </c>
      <c r="K200" s="192" t="s">
        <v>19</v>
      </c>
      <c r="L200" s="39"/>
      <c r="M200" s="197" t="s">
        <v>19</v>
      </c>
      <c r="N200" s="198" t="s">
        <v>47</v>
      </c>
      <c r="O200" s="64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1" t="s">
        <v>141</v>
      </c>
      <c r="AT200" s="201" t="s">
        <v>136</v>
      </c>
      <c r="AU200" s="201" t="s">
        <v>87</v>
      </c>
      <c r="AY200" s="17" t="s">
        <v>133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7" t="s">
        <v>84</v>
      </c>
      <c r="BK200" s="202">
        <f>ROUND(I200*H200,2)</f>
        <v>0</v>
      </c>
      <c r="BL200" s="17" t="s">
        <v>141</v>
      </c>
      <c r="BM200" s="201" t="s">
        <v>316</v>
      </c>
    </row>
    <row r="201" spans="1:65" s="2" customFormat="1" ht="19.5">
      <c r="A201" s="34"/>
      <c r="B201" s="35"/>
      <c r="C201" s="36"/>
      <c r="D201" s="203" t="s">
        <v>143</v>
      </c>
      <c r="E201" s="36"/>
      <c r="F201" s="204" t="s">
        <v>315</v>
      </c>
      <c r="G201" s="36"/>
      <c r="H201" s="36"/>
      <c r="I201" s="108"/>
      <c r="J201" s="36"/>
      <c r="K201" s="36"/>
      <c r="L201" s="39"/>
      <c r="M201" s="205"/>
      <c r="N201" s="206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143</v>
      </c>
      <c r="AU201" s="17" t="s">
        <v>87</v>
      </c>
    </row>
    <row r="202" spans="1:65" s="2" customFormat="1" ht="33" customHeight="1">
      <c r="A202" s="34"/>
      <c r="B202" s="35"/>
      <c r="C202" s="190" t="s">
        <v>317</v>
      </c>
      <c r="D202" s="190" t="s">
        <v>136</v>
      </c>
      <c r="E202" s="191" t="s">
        <v>318</v>
      </c>
      <c r="F202" s="192" t="s">
        <v>319</v>
      </c>
      <c r="G202" s="193" t="s">
        <v>139</v>
      </c>
      <c r="H202" s="194">
        <v>203</v>
      </c>
      <c r="I202" s="195"/>
      <c r="J202" s="196">
        <f>ROUND(I202*H202,2)</f>
        <v>0</v>
      </c>
      <c r="K202" s="192" t="s">
        <v>19</v>
      </c>
      <c r="L202" s="39"/>
      <c r="M202" s="197" t="s">
        <v>19</v>
      </c>
      <c r="N202" s="198" t="s">
        <v>47</v>
      </c>
      <c r="O202" s="64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1" t="s">
        <v>141</v>
      </c>
      <c r="AT202" s="201" t="s">
        <v>136</v>
      </c>
      <c r="AU202" s="201" t="s">
        <v>87</v>
      </c>
      <c r="AY202" s="17" t="s">
        <v>133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7" t="s">
        <v>84</v>
      </c>
      <c r="BK202" s="202">
        <f>ROUND(I202*H202,2)</f>
        <v>0</v>
      </c>
      <c r="BL202" s="17" t="s">
        <v>141</v>
      </c>
      <c r="BM202" s="201" t="s">
        <v>320</v>
      </c>
    </row>
    <row r="203" spans="1:65" s="2" customFormat="1" ht="19.5">
      <c r="A203" s="34"/>
      <c r="B203" s="35"/>
      <c r="C203" s="36"/>
      <c r="D203" s="203" t="s">
        <v>143</v>
      </c>
      <c r="E203" s="36"/>
      <c r="F203" s="204" t="s">
        <v>319</v>
      </c>
      <c r="G203" s="36"/>
      <c r="H203" s="36"/>
      <c r="I203" s="108"/>
      <c r="J203" s="36"/>
      <c r="K203" s="36"/>
      <c r="L203" s="39"/>
      <c r="M203" s="205"/>
      <c r="N203" s="206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143</v>
      </c>
      <c r="AU203" s="17" t="s">
        <v>87</v>
      </c>
    </row>
    <row r="204" spans="1:65" s="12" customFormat="1" ht="25.9" customHeight="1">
      <c r="B204" s="174"/>
      <c r="C204" s="175"/>
      <c r="D204" s="176" t="s">
        <v>75</v>
      </c>
      <c r="E204" s="177" t="s">
        <v>321</v>
      </c>
      <c r="F204" s="177" t="s">
        <v>322</v>
      </c>
      <c r="G204" s="175"/>
      <c r="H204" s="175"/>
      <c r="I204" s="178"/>
      <c r="J204" s="179">
        <f>BK204</f>
        <v>0</v>
      </c>
      <c r="K204" s="175"/>
      <c r="L204" s="180"/>
      <c r="M204" s="181"/>
      <c r="N204" s="182"/>
      <c r="O204" s="182"/>
      <c r="P204" s="183">
        <f>P205+P260</f>
        <v>0</v>
      </c>
      <c r="Q204" s="182"/>
      <c r="R204" s="183">
        <f>R205+R260</f>
        <v>0.32362999999999997</v>
      </c>
      <c r="S204" s="182"/>
      <c r="T204" s="184">
        <f>T205+T260</f>
        <v>0</v>
      </c>
      <c r="AR204" s="185" t="s">
        <v>87</v>
      </c>
      <c r="AT204" s="186" t="s">
        <v>75</v>
      </c>
      <c r="AU204" s="186" t="s">
        <v>76</v>
      </c>
      <c r="AY204" s="185" t="s">
        <v>133</v>
      </c>
      <c r="BK204" s="187">
        <f>BK205+BK260</f>
        <v>0</v>
      </c>
    </row>
    <row r="205" spans="1:65" s="12" customFormat="1" ht="22.9" customHeight="1">
      <c r="B205" s="174"/>
      <c r="C205" s="175"/>
      <c r="D205" s="176" t="s">
        <v>75</v>
      </c>
      <c r="E205" s="188" t="s">
        <v>323</v>
      </c>
      <c r="F205" s="188" t="s">
        <v>324</v>
      </c>
      <c r="G205" s="175"/>
      <c r="H205" s="175"/>
      <c r="I205" s="178"/>
      <c r="J205" s="189">
        <f>BK205</f>
        <v>0</v>
      </c>
      <c r="K205" s="175"/>
      <c r="L205" s="180"/>
      <c r="M205" s="181"/>
      <c r="N205" s="182"/>
      <c r="O205" s="182"/>
      <c r="P205" s="183">
        <f>SUM(P206:P259)</f>
        <v>0</v>
      </c>
      <c r="Q205" s="182"/>
      <c r="R205" s="183">
        <f>SUM(R206:R259)</f>
        <v>0.18014999999999998</v>
      </c>
      <c r="S205" s="182"/>
      <c r="T205" s="184">
        <f>SUM(T206:T259)</f>
        <v>0</v>
      </c>
      <c r="AR205" s="185" t="s">
        <v>87</v>
      </c>
      <c r="AT205" s="186" t="s">
        <v>75</v>
      </c>
      <c r="AU205" s="186" t="s">
        <v>84</v>
      </c>
      <c r="AY205" s="185" t="s">
        <v>133</v>
      </c>
      <c r="BK205" s="187">
        <f>SUM(BK206:BK259)</f>
        <v>0</v>
      </c>
    </row>
    <row r="206" spans="1:65" s="2" customFormat="1" ht="21.75" customHeight="1">
      <c r="A206" s="34"/>
      <c r="B206" s="35"/>
      <c r="C206" s="190" t="s">
        <v>325</v>
      </c>
      <c r="D206" s="190" t="s">
        <v>136</v>
      </c>
      <c r="E206" s="191" t="s">
        <v>326</v>
      </c>
      <c r="F206" s="192" t="s">
        <v>327</v>
      </c>
      <c r="G206" s="193" t="s">
        <v>158</v>
      </c>
      <c r="H206" s="194">
        <v>1</v>
      </c>
      <c r="I206" s="195"/>
      <c r="J206" s="196">
        <f>ROUND(I206*H206,2)</f>
        <v>0</v>
      </c>
      <c r="K206" s="192" t="s">
        <v>140</v>
      </c>
      <c r="L206" s="39"/>
      <c r="M206" s="197" t="s">
        <v>19</v>
      </c>
      <c r="N206" s="198" t="s">
        <v>47</v>
      </c>
      <c r="O206" s="64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1" t="s">
        <v>328</v>
      </c>
      <c r="AT206" s="201" t="s">
        <v>136</v>
      </c>
      <c r="AU206" s="201" t="s">
        <v>87</v>
      </c>
      <c r="AY206" s="17" t="s">
        <v>133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7" t="s">
        <v>84</v>
      </c>
      <c r="BK206" s="202">
        <f>ROUND(I206*H206,2)</f>
        <v>0</v>
      </c>
      <c r="BL206" s="17" t="s">
        <v>328</v>
      </c>
      <c r="BM206" s="201" t="s">
        <v>329</v>
      </c>
    </row>
    <row r="207" spans="1:65" s="2" customFormat="1" ht="19.5">
      <c r="A207" s="34"/>
      <c r="B207" s="35"/>
      <c r="C207" s="36"/>
      <c r="D207" s="203" t="s">
        <v>143</v>
      </c>
      <c r="E207" s="36"/>
      <c r="F207" s="204" t="s">
        <v>330</v>
      </c>
      <c r="G207" s="36"/>
      <c r="H207" s="36"/>
      <c r="I207" s="108"/>
      <c r="J207" s="36"/>
      <c r="K207" s="36"/>
      <c r="L207" s="39"/>
      <c r="M207" s="205"/>
      <c r="N207" s="206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143</v>
      </c>
      <c r="AU207" s="17" t="s">
        <v>87</v>
      </c>
    </row>
    <row r="208" spans="1:65" s="2" customFormat="1" ht="19.5">
      <c r="A208" s="34"/>
      <c r="B208" s="35"/>
      <c r="C208" s="36"/>
      <c r="D208" s="203" t="s">
        <v>161</v>
      </c>
      <c r="E208" s="36"/>
      <c r="F208" s="207" t="s">
        <v>331</v>
      </c>
      <c r="G208" s="36"/>
      <c r="H208" s="36"/>
      <c r="I208" s="108"/>
      <c r="J208" s="36"/>
      <c r="K208" s="36"/>
      <c r="L208" s="39"/>
      <c r="M208" s="205"/>
      <c r="N208" s="206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161</v>
      </c>
      <c r="AU208" s="17" t="s">
        <v>87</v>
      </c>
    </row>
    <row r="209" spans="1:65" s="13" customFormat="1">
      <c r="B209" s="208"/>
      <c r="C209" s="209"/>
      <c r="D209" s="203" t="s">
        <v>147</v>
      </c>
      <c r="E209" s="210" t="s">
        <v>19</v>
      </c>
      <c r="F209" s="211" t="s">
        <v>84</v>
      </c>
      <c r="G209" s="209"/>
      <c r="H209" s="212">
        <v>1</v>
      </c>
      <c r="I209" s="213"/>
      <c r="J209" s="209"/>
      <c r="K209" s="209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147</v>
      </c>
      <c r="AU209" s="218" t="s">
        <v>87</v>
      </c>
      <c r="AV209" s="13" t="s">
        <v>87</v>
      </c>
      <c r="AW209" s="13" t="s">
        <v>35</v>
      </c>
      <c r="AX209" s="13" t="s">
        <v>84</v>
      </c>
      <c r="AY209" s="218" t="s">
        <v>133</v>
      </c>
    </row>
    <row r="210" spans="1:65" s="2" customFormat="1" ht="21.75" customHeight="1">
      <c r="A210" s="34"/>
      <c r="B210" s="35"/>
      <c r="C210" s="219" t="s">
        <v>332</v>
      </c>
      <c r="D210" s="219" t="s">
        <v>155</v>
      </c>
      <c r="E210" s="220" t="s">
        <v>333</v>
      </c>
      <c r="F210" s="221" t="s">
        <v>334</v>
      </c>
      <c r="G210" s="222" t="s">
        <v>158</v>
      </c>
      <c r="H210" s="223">
        <v>1</v>
      </c>
      <c r="I210" s="224"/>
      <c r="J210" s="225">
        <f>ROUND(I210*H210,2)</f>
        <v>0</v>
      </c>
      <c r="K210" s="221" t="s">
        <v>140</v>
      </c>
      <c r="L210" s="226"/>
      <c r="M210" s="227" t="s">
        <v>19</v>
      </c>
      <c r="N210" s="228" t="s">
        <v>47</v>
      </c>
      <c r="O210" s="64"/>
      <c r="P210" s="199">
        <f>O210*H210</f>
        <v>0</v>
      </c>
      <c r="Q210" s="199">
        <v>8.0999999999999996E-3</v>
      </c>
      <c r="R210" s="199">
        <f>Q210*H210</f>
        <v>8.0999999999999996E-3</v>
      </c>
      <c r="S210" s="199">
        <v>0</v>
      </c>
      <c r="T210" s="200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1" t="s">
        <v>335</v>
      </c>
      <c r="AT210" s="201" t="s">
        <v>155</v>
      </c>
      <c r="AU210" s="201" t="s">
        <v>87</v>
      </c>
      <c r="AY210" s="17" t="s">
        <v>133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7" t="s">
        <v>84</v>
      </c>
      <c r="BK210" s="202">
        <f>ROUND(I210*H210,2)</f>
        <v>0</v>
      </c>
      <c r="BL210" s="17" t="s">
        <v>328</v>
      </c>
      <c r="BM210" s="201" t="s">
        <v>336</v>
      </c>
    </row>
    <row r="211" spans="1:65" s="2" customFormat="1">
      <c r="A211" s="34"/>
      <c r="B211" s="35"/>
      <c r="C211" s="36"/>
      <c r="D211" s="203" t="s">
        <v>143</v>
      </c>
      <c r="E211" s="36"/>
      <c r="F211" s="204" t="s">
        <v>334</v>
      </c>
      <c r="G211" s="36"/>
      <c r="H211" s="36"/>
      <c r="I211" s="108"/>
      <c r="J211" s="36"/>
      <c r="K211" s="36"/>
      <c r="L211" s="39"/>
      <c r="M211" s="205"/>
      <c r="N211" s="206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143</v>
      </c>
      <c r="AU211" s="17" t="s">
        <v>87</v>
      </c>
    </row>
    <row r="212" spans="1:65" s="2" customFormat="1" ht="29.25">
      <c r="A212" s="34"/>
      <c r="B212" s="35"/>
      <c r="C212" s="36"/>
      <c r="D212" s="203" t="s">
        <v>161</v>
      </c>
      <c r="E212" s="36"/>
      <c r="F212" s="207" t="s">
        <v>337</v>
      </c>
      <c r="G212" s="36"/>
      <c r="H212" s="36"/>
      <c r="I212" s="108"/>
      <c r="J212" s="36"/>
      <c r="K212" s="36"/>
      <c r="L212" s="39"/>
      <c r="M212" s="205"/>
      <c r="N212" s="206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161</v>
      </c>
      <c r="AU212" s="17" t="s">
        <v>87</v>
      </c>
    </row>
    <row r="213" spans="1:65" s="2" customFormat="1" ht="16.5" customHeight="1">
      <c r="A213" s="34"/>
      <c r="B213" s="35"/>
      <c r="C213" s="190" t="s">
        <v>338</v>
      </c>
      <c r="D213" s="190" t="s">
        <v>136</v>
      </c>
      <c r="E213" s="191" t="s">
        <v>339</v>
      </c>
      <c r="F213" s="192" t="s">
        <v>340</v>
      </c>
      <c r="G213" s="193" t="s">
        <v>158</v>
      </c>
      <c r="H213" s="194">
        <v>81</v>
      </c>
      <c r="I213" s="195"/>
      <c r="J213" s="196">
        <f>ROUND(I213*H213,2)</f>
        <v>0</v>
      </c>
      <c r="K213" s="192" t="s">
        <v>140</v>
      </c>
      <c r="L213" s="39"/>
      <c r="M213" s="197" t="s">
        <v>19</v>
      </c>
      <c r="N213" s="198" t="s">
        <v>47</v>
      </c>
      <c r="O213" s="64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1" t="s">
        <v>328</v>
      </c>
      <c r="AT213" s="201" t="s">
        <v>136</v>
      </c>
      <c r="AU213" s="201" t="s">
        <v>87</v>
      </c>
      <c r="AY213" s="17" t="s">
        <v>133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7" t="s">
        <v>84</v>
      </c>
      <c r="BK213" s="202">
        <f>ROUND(I213*H213,2)</f>
        <v>0</v>
      </c>
      <c r="BL213" s="17" t="s">
        <v>328</v>
      </c>
      <c r="BM213" s="201" t="s">
        <v>341</v>
      </c>
    </row>
    <row r="214" spans="1:65" s="2" customFormat="1" ht="19.5">
      <c r="A214" s="34"/>
      <c r="B214" s="35"/>
      <c r="C214" s="36"/>
      <c r="D214" s="203" t="s">
        <v>143</v>
      </c>
      <c r="E214" s="36"/>
      <c r="F214" s="204" t="s">
        <v>342</v>
      </c>
      <c r="G214" s="36"/>
      <c r="H214" s="36"/>
      <c r="I214" s="108"/>
      <c r="J214" s="36"/>
      <c r="K214" s="36"/>
      <c r="L214" s="39"/>
      <c r="M214" s="205"/>
      <c r="N214" s="206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143</v>
      </c>
      <c r="AU214" s="17" t="s">
        <v>87</v>
      </c>
    </row>
    <row r="215" spans="1:65" s="2" customFormat="1" ht="44.25" customHeight="1">
      <c r="A215" s="34"/>
      <c r="B215" s="35"/>
      <c r="C215" s="219" t="s">
        <v>343</v>
      </c>
      <c r="D215" s="219" t="s">
        <v>155</v>
      </c>
      <c r="E215" s="220" t="s">
        <v>344</v>
      </c>
      <c r="F215" s="221" t="s">
        <v>345</v>
      </c>
      <c r="G215" s="222" t="s">
        <v>158</v>
      </c>
      <c r="H215" s="223">
        <v>12</v>
      </c>
      <c r="I215" s="224"/>
      <c r="J215" s="225">
        <f>ROUND(I215*H215,2)</f>
        <v>0</v>
      </c>
      <c r="K215" s="221" t="s">
        <v>19</v>
      </c>
      <c r="L215" s="226"/>
      <c r="M215" s="227" t="s">
        <v>19</v>
      </c>
      <c r="N215" s="228" t="s">
        <v>47</v>
      </c>
      <c r="O215" s="64"/>
      <c r="P215" s="199">
        <f>O215*H215</f>
        <v>0</v>
      </c>
      <c r="Q215" s="199">
        <v>9.0000000000000006E-5</v>
      </c>
      <c r="R215" s="199">
        <f>Q215*H215</f>
        <v>1.08E-3</v>
      </c>
      <c r="S215" s="199">
        <v>0</v>
      </c>
      <c r="T215" s="200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1" t="s">
        <v>335</v>
      </c>
      <c r="AT215" s="201" t="s">
        <v>155</v>
      </c>
      <c r="AU215" s="201" t="s">
        <v>87</v>
      </c>
      <c r="AY215" s="17" t="s">
        <v>133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7" t="s">
        <v>84</v>
      </c>
      <c r="BK215" s="202">
        <f>ROUND(I215*H215,2)</f>
        <v>0</v>
      </c>
      <c r="BL215" s="17" t="s">
        <v>328</v>
      </c>
      <c r="BM215" s="201" t="s">
        <v>346</v>
      </c>
    </row>
    <row r="216" spans="1:65" s="2" customFormat="1" ht="29.25">
      <c r="A216" s="34"/>
      <c r="B216" s="35"/>
      <c r="C216" s="36"/>
      <c r="D216" s="203" t="s">
        <v>143</v>
      </c>
      <c r="E216" s="36"/>
      <c r="F216" s="204" t="s">
        <v>345</v>
      </c>
      <c r="G216" s="36"/>
      <c r="H216" s="36"/>
      <c r="I216" s="108"/>
      <c r="J216" s="36"/>
      <c r="K216" s="36"/>
      <c r="L216" s="39"/>
      <c r="M216" s="205"/>
      <c r="N216" s="206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143</v>
      </c>
      <c r="AU216" s="17" t="s">
        <v>87</v>
      </c>
    </row>
    <row r="217" spans="1:65" s="2" customFormat="1" ht="39">
      <c r="A217" s="34"/>
      <c r="B217" s="35"/>
      <c r="C217" s="36"/>
      <c r="D217" s="203" t="s">
        <v>161</v>
      </c>
      <c r="E217" s="36"/>
      <c r="F217" s="207" t="s">
        <v>347</v>
      </c>
      <c r="G217" s="36"/>
      <c r="H217" s="36"/>
      <c r="I217" s="108"/>
      <c r="J217" s="36"/>
      <c r="K217" s="36"/>
      <c r="L217" s="39"/>
      <c r="M217" s="205"/>
      <c r="N217" s="206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161</v>
      </c>
      <c r="AU217" s="17" t="s">
        <v>87</v>
      </c>
    </row>
    <row r="218" spans="1:65" s="2" customFormat="1" ht="44.25" customHeight="1">
      <c r="A218" s="34"/>
      <c r="B218" s="35"/>
      <c r="C218" s="219" t="s">
        <v>348</v>
      </c>
      <c r="D218" s="219" t="s">
        <v>155</v>
      </c>
      <c r="E218" s="220" t="s">
        <v>349</v>
      </c>
      <c r="F218" s="221" t="s">
        <v>350</v>
      </c>
      <c r="G218" s="222" t="s">
        <v>158</v>
      </c>
      <c r="H218" s="223">
        <v>69</v>
      </c>
      <c r="I218" s="224"/>
      <c r="J218" s="225">
        <f>ROUND(I218*H218,2)</f>
        <v>0</v>
      </c>
      <c r="K218" s="221" t="s">
        <v>19</v>
      </c>
      <c r="L218" s="226"/>
      <c r="M218" s="227" t="s">
        <v>19</v>
      </c>
      <c r="N218" s="228" t="s">
        <v>47</v>
      </c>
      <c r="O218" s="64"/>
      <c r="P218" s="199">
        <f>O218*H218</f>
        <v>0</v>
      </c>
      <c r="Q218" s="199">
        <v>9.0000000000000006E-5</v>
      </c>
      <c r="R218" s="199">
        <f>Q218*H218</f>
        <v>6.2100000000000002E-3</v>
      </c>
      <c r="S218" s="199">
        <v>0</v>
      </c>
      <c r="T218" s="200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1" t="s">
        <v>335</v>
      </c>
      <c r="AT218" s="201" t="s">
        <v>155</v>
      </c>
      <c r="AU218" s="201" t="s">
        <v>87</v>
      </c>
      <c r="AY218" s="17" t="s">
        <v>133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7" t="s">
        <v>84</v>
      </c>
      <c r="BK218" s="202">
        <f>ROUND(I218*H218,2)</f>
        <v>0</v>
      </c>
      <c r="BL218" s="17" t="s">
        <v>328</v>
      </c>
      <c r="BM218" s="201" t="s">
        <v>351</v>
      </c>
    </row>
    <row r="219" spans="1:65" s="2" customFormat="1" ht="29.25">
      <c r="A219" s="34"/>
      <c r="B219" s="35"/>
      <c r="C219" s="36"/>
      <c r="D219" s="203" t="s">
        <v>143</v>
      </c>
      <c r="E219" s="36"/>
      <c r="F219" s="204" t="s">
        <v>350</v>
      </c>
      <c r="G219" s="36"/>
      <c r="H219" s="36"/>
      <c r="I219" s="108"/>
      <c r="J219" s="36"/>
      <c r="K219" s="36"/>
      <c r="L219" s="39"/>
      <c r="M219" s="205"/>
      <c r="N219" s="206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143</v>
      </c>
      <c r="AU219" s="17" t="s">
        <v>87</v>
      </c>
    </row>
    <row r="220" spans="1:65" s="2" customFormat="1" ht="29.25">
      <c r="A220" s="34"/>
      <c r="B220" s="35"/>
      <c r="C220" s="36"/>
      <c r="D220" s="203" t="s">
        <v>161</v>
      </c>
      <c r="E220" s="36"/>
      <c r="F220" s="207" t="s">
        <v>352</v>
      </c>
      <c r="G220" s="36"/>
      <c r="H220" s="36"/>
      <c r="I220" s="108"/>
      <c r="J220" s="36"/>
      <c r="K220" s="36"/>
      <c r="L220" s="39"/>
      <c r="M220" s="205"/>
      <c r="N220" s="206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161</v>
      </c>
      <c r="AU220" s="17" t="s">
        <v>87</v>
      </c>
    </row>
    <row r="221" spans="1:65" s="2" customFormat="1" ht="21.75" customHeight="1">
      <c r="A221" s="34"/>
      <c r="B221" s="35"/>
      <c r="C221" s="190" t="s">
        <v>353</v>
      </c>
      <c r="D221" s="190" t="s">
        <v>136</v>
      </c>
      <c r="E221" s="191" t="s">
        <v>354</v>
      </c>
      <c r="F221" s="192" t="s">
        <v>355</v>
      </c>
      <c r="G221" s="193" t="s">
        <v>158</v>
      </c>
      <c r="H221" s="194">
        <v>12</v>
      </c>
      <c r="I221" s="195"/>
      <c r="J221" s="196">
        <f>ROUND(I221*H221,2)</f>
        <v>0</v>
      </c>
      <c r="K221" s="192" t="s">
        <v>140</v>
      </c>
      <c r="L221" s="39"/>
      <c r="M221" s="197" t="s">
        <v>19</v>
      </c>
      <c r="N221" s="198" t="s">
        <v>47</v>
      </c>
      <c r="O221" s="64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1" t="s">
        <v>328</v>
      </c>
      <c r="AT221" s="201" t="s">
        <v>136</v>
      </c>
      <c r="AU221" s="201" t="s">
        <v>87</v>
      </c>
      <c r="AY221" s="17" t="s">
        <v>133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7" t="s">
        <v>84</v>
      </c>
      <c r="BK221" s="202">
        <f>ROUND(I221*H221,2)</f>
        <v>0</v>
      </c>
      <c r="BL221" s="17" t="s">
        <v>328</v>
      </c>
      <c r="BM221" s="201" t="s">
        <v>356</v>
      </c>
    </row>
    <row r="222" spans="1:65" s="2" customFormat="1" ht="19.5">
      <c r="A222" s="34"/>
      <c r="B222" s="35"/>
      <c r="C222" s="36"/>
      <c r="D222" s="203" t="s">
        <v>143</v>
      </c>
      <c r="E222" s="36"/>
      <c r="F222" s="204" t="s">
        <v>357</v>
      </c>
      <c r="G222" s="36"/>
      <c r="H222" s="36"/>
      <c r="I222" s="108"/>
      <c r="J222" s="36"/>
      <c r="K222" s="36"/>
      <c r="L222" s="39"/>
      <c r="M222" s="205"/>
      <c r="N222" s="206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143</v>
      </c>
      <c r="AU222" s="17" t="s">
        <v>87</v>
      </c>
    </row>
    <row r="223" spans="1:65" s="2" customFormat="1" ht="21.75" customHeight="1">
      <c r="A223" s="34"/>
      <c r="B223" s="35"/>
      <c r="C223" s="219" t="s">
        <v>358</v>
      </c>
      <c r="D223" s="219" t="s">
        <v>155</v>
      </c>
      <c r="E223" s="220" t="s">
        <v>359</v>
      </c>
      <c r="F223" s="221" t="s">
        <v>360</v>
      </c>
      <c r="G223" s="222" t="s">
        <v>158</v>
      </c>
      <c r="H223" s="223">
        <v>12</v>
      </c>
      <c r="I223" s="224"/>
      <c r="J223" s="225">
        <f>ROUND(I223*H223,2)</f>
        <v>0</v>
      </c>
      <c r="K223" s="221" t="s">
        <v>140</v>
      </c>
      <c r="L223" s="226"/>
      <c r="M223" s="227" t="s">
        <v>19</v>
      </c>
      <c r="N223" s="228" t="s">
        <v>47</v>
      </c>
      <c r="O223" s="64"/>
      <c r="P223" s="199">
        <f>O223*H223</f>
        <v>0</v>
      </c>
      <c r="Q223" s="199">
        <v>6.9999999999999994E-5</v>
      </c>
      <c r="R223" s="199">
        <f>Q223*H223</f>
        <v>8.3999999999999993E-4</v>
      </c>
      <c r="S223" s="199">
        <v>0</v>
      </c>
      <c r="T223" s="200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1" t="s">
        <v>335</v>
      </c>
      <c r="AT223" s="201" t="s">
        <v>155</v>
      </c>
      <c r="AU223" s="201" t="s">
        <v>87</v>
      </c>
      <c r="AY223" s="17" t="s">
        <v>133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7" t="s">
        <v>84</v>
      </c>
      <c r="BK223" s="202">
        <f>ROUND(I223*H223,2)</f>
        <v>0</v>
      </c>
      <c r="BL223" s="17" t="s">
        <v>328</v>
      </c>
      <c r="BM223" s="201" t="s">
        <v>361</v>
      </c>
    </row>
    <row r="224" spans="1:65" s="2" customFormat="1" ht="19.5">
      <c r="A224" s="34"/>
      <c r="B224" s="35"/>
      <c r="C224" s="36"/>
      <c r="D224" s="203" t="s">
        <v>143</v>
      </c>
      <c r="E224" s="36"/>
      <c r="F224" s="204" t="s">
        <v>360</v>
      </c>
      <c r="G224" s="36"/>
      <c r="H224" s="36"/>
      <c r="I224" s="108"/>
      <c r="J224" s="36"/>
      <c r="K224" s="36"/>
      <c r="L224" s="39"/>
      <c r="M224" s="205"/>
      <c r="N224" s="206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143</v>
      </c>
      <c r="AU224" s="17" t="s">
        <v>87</v>
      </c>
    </row>
    <row r="225" spans="1:65" s="2" customFormat="1" ht="29.25">
      <c r="A225" s="34"/>
      <c r="B225" s="35"/>
      <c r="C225" s="36"/>
      <c r="D225" s="203" t="s">
        <v>161</v>
      </c>
      <c r="E225" s="36"/>
      <c r="F225" s="207" t="s">
        <v>362</v>
      </c>
      <c r="G225" s="36"/>
      <c r="H225" s="36"/>
      <c r="I225" s="108"/>
      <c r="J225" s="36"/>
      <c r="K225" s="36"/>
      <c r="L225" s="39"/>
      <c r="M225" s="205"/>
      <c r="N225" s="206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161</v>
      </c>
      <c r="AU225" s="17" t="s">
        <v>87</v>
      </c>
    </row>
    <row r="226" spans="1:65" s="2" customFormat="1" ht="21.75" customHeight="1">
      <c r="A226" s="34"/>
      <c r="B226" s="35"/>
      <c r="C226" s="190" t="s">
        <v>363</v>
      </c>
      <c r="D226" s="190" t="s">
        <v>136</v>
      </c>
      <c r="E226" s="191" t="s">
        <v>364</v>
      </c>
      <c r="F226" s="192" t="s">
        <v>365</v>
      </c>
      <c r="G226" s="193" t="s">
        <v>158</v>
      </c>
      <c r="H226" s="194">
        <v>9</v>
      </c>
      <c r="I226" s="195"/>
      <c r="J226" s="196">
        <f>ROUND(I226*H226,2)</f>
        <v>0</v>
      </c>
      <c r="K226" s="192" t="s">
        <v>140</v>
      </c>
      <c r="L226" s="39"/>
      <c r="M226" s="197" t="s">
        <v>19</v>
      </c>
      <c r="N226" s="198" t="s">
        <v>47</v>
      </c>
      <c r="O226" s="64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1" t="s">
        <v>328</v>
      </c>
      <c r="AT226" s="201" t="s">
        <v>136</v>
      </c>
      <c r="AU226" s="201" t="s">
        <v>87</v>
      </c>
      <c r="AY226" s="17" t="s">
        <v>133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7" t="s">
        <v>84</v>
      </c>
      <c r="BK226" s="202">
        <f>ROUND(I226*H226,2)</f>
        <v>0</v>
      </c>
      <c r="BL226" s="17" t="s">
        <v>328</v>
      </c>
      <c r="BM226" s="201" t="s">
        <v>366</v>
      </c>
    </row>
    <row r="227" spans="1:65" s="2" customFormat="1" ht="19.5">
      <c r="A227" s="34"/>
      <c r="B227" s="35"/>
      <c r="C227" s="36"/>
      <c r="D227" s="203" t="s">
        <v>143</v>
      </c>
      <c r="E227" s="36"/>
      <c r="F227" s="204" t="s">
        <v>367</v>
      </c>
      <c r="G227" s="36"/>
      <c r="H227" s="36"/>
      <c r="I227" s="108"/>
      <c r="J227" s="36"/>
      <c r="K227" s="36"/>
      <c r="L227" s="39"/>
      <c r="M227" s="205"/>
      <c r="N227" s="206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143</v>
      </c>
      <c r="AU227" s="17" t="s">
        <v>87</v>
      </c>
    </row>
    <row r="228" spans="1:65" s="2" customFormat="1" ht="21.75" customHeight="1">
      <c r="A228" s="34"/>
      <c r="B228" s="35"/>
      <c r="C228" s="219" t="s">
        <v>368</v>
      </c>
      <c r="D228" s="219" t="s">
        <v>155</v>
      </c>
      <c r="E228" s="220" t="s">
        <v>369</v>
      </c>
      <c r="F228" s="221" t="s">
        <v>370</v>
      </c>
      <c r="G228" s="222" t="s">
        <v>158</v>
      </c>
      <c r="H228" s="223">
        <v>9</v>
      </c>
      <c r="I228" s="224"/>
      <c r="J228" s="225">
        <f>ROUND(I228*H228,2)</f>
        <v>0</v>
      </c>
      <c r="K228" s="221" t="s">
        <v>140</v>
      </c>
      <c r="L228" s="226"/>
      <c r="M228" s="227" t="s">
        <v>19</v>
      </c>
      <c r="N228" s="228" t="s">
        <v>47</v>
      </c>
      <c r="O228" s="64"/>
      <c r="P228" s="199">
        <f>O228*H228</f>
        <v>0</v>
      </c>
      <c r="Q228" s="199">
        <v>2.2000000000000001E-4</v>
      </c>
      <c r="R228" s="199">
        <f>Q228*H228</f>
        <v>1.98E-3</v>
      </c>
      <c r="S228" s="199">
        <v>0</v>
      </c>
      <c r="T228" s="20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1" t="s">
        <v>335</v>
      </c>
      <c r="AT228" s="201" t="s">
        <v>155</v>
      </c>
      <c r="AU228" s="201" t="s">
        <v>87</v>
      </c>
      <c r="AY228" s="17" t="s">
        <v>133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7" t="s">
        <v>84</v>
      </c>
      <c r="BK228" s="202">
        <f>ROUND(I228*H228,2)</f>
        <v>0</v>
      </c>
      <c r="BL228" s="17" t="s">
        <v>328</v>
      </c>
      <c r="BM228" s="201" t="s">
        <v>371</v>
      </c>
    </row>
    <row r="229" spans="1:65" s="2" customFormat="1" ht="19.5">
      <c r="A229" s="34"/>
      <c r="B229" s="35"/>
      <c r="C229" s="36"/>
      <c r="D229" s="203" t="s">
        <v>143</v>
      </c>
      <c r="E229" s="36"/>
      <c r="F229" s="204" t="s">
        <v>370</v>
      </c>
      <c r="G229" s="36"/>
      <c r="H229" s="36"/>
      <c r="I229" s="108"/>
      <c r="J229" s="36"/>
      <c r="K229" s="36"/>
      <c r="L229" s="39"/>
      <c r="M229" s="205"/>
      <c r="N229" s="206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143</v>
      </c>
      <c r="AU229" s="17" t="s">
        <v>87</v>
      </c>
    </row>
    <row r="230" spans="1:65" s="2" customFormat="1" ht="29.25">
      <c r="A230" s="34"/>
      <c r="B230" s="35"/>
      <c r="C230" s="36"/>
      <c r="D230" s="203" t="s">
        <v>161</v>
      </c>
      <c r="E230" s="36"/>
      <c r="F230" s="207" t="s">
        <v>372</v>
      </c>
      <c r="G230" s="36"/>
      <c r="H230" s="36"/>
      <c r="I230" s="108"/>
      <c r="J230" s="36"/>
      <c r="K230" s="36"/>
      <c r="L230" s="39"/>
      <c r="M230" s="205"/>
      <c r="N230" s="206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161</v>
      </c>
      <c r="AU230" s="17" t="s">
        <v>87</v>
      </c>
    </row>
    <row r="231" spans="1:65" s="2" customFormat="1" ht="21.75" customHeight="1">
      <c r="A231" s="34"/>
      <c r="B231" s="35"/>
      <c r="C231" s="190" t="s">
        <v>373</v>
      </c>
      <c r="D231" s="190" t="s">
        <v>136</v>
      </c>
      <c r="E231" s="191" t="s">
        <v>374</v>
      </c>
      <c r="F231" s="192" t="s">
        <v>375</v>
      </c>
      <c r="G231" s="193" t="s">
        <v>158</v>
      </c>
      <c r="H231" s="194">
        <v>9</v>
      </c>
      <c r="I231" s="195"/>
      <c r="J231" s="196">
        <f>ROUND(I231*H231,2)</f>
        <v>0</v>
      </c>
      <c r="K231" s="192" t="s">
        <v>140</v>
      </c>
      <c r="L231" s="39"/>
      <c r="M231" s="197" t="s">
        <v>19</v>
      </c>
      <c r="N231" s="198" t="s">
        <v>47</v>
      </c>
      <c r="O231" s="64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1" t="s">
        <v>328</v>
      </c>
      <c r="AT231" s="201" t="s">
        <v>136</v>
      </c>
      <c r="AU231" s="201" t="s">
        <v>87</v>
      </c>
      <c r="AY231" s="17" t="s">
        <v>133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7" t="s">
        <v>84</v>
      </c>
      <c r="BK231" s="202">
        <f>ROUND(I231*H231,2)</f>
        <v>0</v>
      </c>
      <c r="BL231" s="17" t="s">
        <v>328</v>
      </c>
      <c r="BM231" s="201" t="s">
        <v>376</v>
      </c>
    </row>
    <row r="232" spans="1:65" s="2" customFormat="1" ht="19.5">
      <c r="A232" s="34"/>
      <c r="B232" s="35"/>
      <c r="C232" s="36"/>
      <c r="D232" s="203" t="s">
        <v>143</v>
      </c>
      <c r="E232" s="36"/>
      <c r="F232" s="204" t="s">
        <v>377</v>
      </c>
      <c r="G232" s="36"/>
      <c r="H232" s="36"/>
      <c r="I232" s="108"/>
      <c r="J232" s="36"/>
      <c r="K232" s="36"/>
      <c r="L232" s="39"/>
      <c r="M232" s="205"/>
      <c r="N232" s="206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143</v>
      </c>
      <c r="AU232" s="17" t="s">
        <v>87</v>
      </c>
    </row>
    <row r="233" spans="1:65" s="2" customFormat="1" ht="21.75" customHeight="1">
      <c r="A233" s="34"/>
      <c r="B233" s="35"/>
      <c r="C233" s="219" t="s">
        <v>378</v>
      </c>
      <c r="D233" s="219" t="s">
        <v>155</v>
      </c>
      <c r="E233" s="220" t="s">
        <v>379</v>
      </c>
      <c r="F233" s="221" t="s">
        <v>380</v>
      </c>
      <c r="G233" s="222" t="s">
        <v>158</v>
      </c>
      <c r="H233" s="223">
        <v>9</v>
      </c>
      <c r="I233" s="224"/>
      <c r="J233" s="225">
        <f>ROUND(I233*H233,2)</f>
        <v>0</v>
      </c>
      <c r="K233" s="221" t="s">
        <v>140</v>
      </c>
      <c r="L233" s="226"/>
      <c r="M233" s="227" t="s">
        <v>19</v>
      </c>
      <c r="N233" s="228" t="s">
        <v>47</v>
      </c>
      <c r="O233" s="64"/>
      <c r="P233" s="199">
        <f>O233*H233</f>
        <v>0</v>
      </c>
      <c r="Q233" s="199">
        <v>2.5999999999999998E-4</v>
      </c>
      <c r="R233" s="199">
        <f>Q233*H233</f>
        <v>2.3399999999999996E-3</v>
      </c>
      <c r="S233" s="199">
        <v>0</v>
      </c>
      <c r="T233" s="200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1" t="s">
        <v>335</v>
      </c>
      <c r="AT233" s="201" t="s">
        <v>155</v>
      </c>
      <c r="AU233" s="201" t="s">
        <v>87</v>
      </c>
      <c r="AY233" s="17" t="s">
        <v>133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7" t="s">
        <v>84</v>
      </c>
      <c r="BK233" s="202">
        <f>ROUND(I233*H233,2)</f>
        <v>0</v>
      </c>
      <c r="BL233" s="17" t="s">
        <v>328</v>
      </c>
      <c r="BM233" s="201" t="s">
        <v>381</v>
      </c>
    </row>
    <row r="234" spans="1:65" s="2" customFormat="1" ht="19.5">
      <c r="A234" s="34"/>
      <c r="B234" s="35"/>
      <c r="C234" s="36"/>
      <c r="D234" s="203" t="s">
        <v>143</v>
      </c>
      <c r="E234" s="36"/>
      <c r="F234" s="204" t="s">
        <v>380</v>
      </c>
      <c r="G234" s="36"/>
      <c r="H234" s="36"/>
      <c r="I234" s="108"/>
      <c r="J234" s="36"/>
      <c r="K234" s="36"/>
      <c r="L234" s="39"/>
      <c r="M234" s="205"/>
      <c r="N234" s="206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143</v>
      </c>
      <c r="AU234" s="17" t="s">
        <v>87</v>
      </c>
    </row>
    <row r="235" spans="1:65" s="2" customFormat="1" ht="29.25">
      <c r="A235" s="34"/>
      <c r="B235" s="35"/>
      <c r="C235" s="36"/>
      <c r="D235" s="203" t="s">
        <v>161</v>
      </c>
      <c r="E235" s="36"/>
      <c r="F235" s="207" t="s">
        <v>382</v>
      </c>
      <c r="G235" s="36"/>
      <c r="H235" s="36"/>
      <c r="I235" s="108"/>
      <c r="J235" s="36"/>
      <c r="K235" s="36"/>
      <c r="L235" s="39"/>
      <c r="M235" s="205"/>
      <c r="N235" s="206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161</v>
      </c>
      <c r="AU235" s="17" t="s">
        <v>87</v>
      </c>
    </row>
    <row r="236" spans="1:65" s="2" customFormat="1" ht="16.5" customHeight="1">
      <c r="A236" s="34"/>
      <c r="B236" s="35"/>
      <c r="C236" s="190" t="s">
        <v>383</v>
      </c>
      <c r="D236" s="190" t="s">
        <v>136</v>
      </c>
      <c r="E236" s="191" t="s">
        <v>384</v>
      </c>
      <c r="F236" s="192" t="s">
        <v>385</v>
      </c>
      <c r="G236" s="193" t="s">
        <v>158</v>
      </c>
      <c r="H236" s="194">
        <v>12</v>
      </c>
      <c r="I236" s="195"/>
      <c r="J236" s="196">
        <f>ROUND(I236*H236,2)</f>
        <v>0</v>
      </c>
      <c r="K236" s="192" t="s">
        <v>140</v>
      </c>
      <c r="L236" s="39"/>
      <c r="M236" s="197" t="s">
        <v>19</v>
      </c>
      <c r="N236" s="198" t="s">
        <v>47</v>
      </c>
      <c r="O236" s="64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1" t="s">
        <v>328</v>
      </c>
      <c r="AT236" s="201" t="s">
        <v>136</v>
      </c>
      <c r="AU236" s="201" t="s">
        <v>87</v>
      </c>
      <c r="AY236" s="17" t="s">
        <v>133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17" t="s">
        <v>84</v>
      </c>
      <c r="BK236" s="202">
        <f>ROUND(I236*H236,2)</f>
        <v>0</v>
      </c>
      <c r="BL236" s="17" t="s">
        <v>328</v>
      </c>
      <c r="BM236" s="201" t="s">
        <v>386</v>
      </c>
    </row>
    <row r="237" spans="1:65" s="2" customFormat="1" ht="19.5">
      <c r="A237" s="34"/>
      <c r="B237" s="35"/>
      <c r="C237" s="36"/>
      <c r="D237" s="203" t="s">
        <v>143</v>
      </c>
      <c r="E237" s="36"/>
      <c r="F237" s="204" t="s">
        <v>387</v>
      </c>
      <c r="G237" s="36"/>
      <c r="H237" s="36"/>
      <c r="I237" s="108"/>
      <c r="J237" s="36"/>
      <c r="K237" s="36"/>
      <c r="L237" s="39"/>
      <c r="M237" s="205"/>
      <c r="N237" s="206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143</v>
      </c>
      <c r="AU237" s="17" t="s">
        <v>87</v>
      </c>
    </row>
    <row r="238" spans="1:65" s="2" customFormat="1" ht="21.75" customHeight="1">
      <c r="A238" s="34"/>
      <c r="B238" s="35"/>
      <c r="C238" s="219" t="s">
        <v>388</v>
      </c>
      <c r="D238" s="219" t="s">
        <v>155</v>
      </c>
      <c r="E238" s="220" t="s">
        <v>389</v>
      </c>
      <c r="F238" s="221" t="s">
        <v>390</v>
      </c>
      <c r="G238" s="222" t="s">
        <v>158</v>
      </c>
      <c r="H238" s="223">
        <v>12</v>
      </c>
      <c r="I238" s="224"/>
      <c r="J238" s="225">
        <f>ROUND(I238*H238,2)</f>
        <v>0</v>
      </c>
      <c r="K238" s="221" t="s">
        <v>140</v>
      </c>
      <c r="L238" s="226"/>
      <c r="M238" s="227" t="s">
        <v>19</v>
      </c>
      <c r="N238" s="228" t="s">
        <v>47</v>
      </c>
      <c r="O238" s="64"/>
      <c r="P238" s="199">
        <f>O238*H238</f>
        <v>0</v>
      </c>
      <c r="Q238" s="199">
        <v>1.9000000000000001E-4</v>
      </c>
      <c r="R238" s="199">
        <f>Q238*H238</f>
        <v>2.2799999999999999E-3</v>
      </c>
      <c r="S238" s="199">
        <v>0</v>
      </c>
      <c r="T238" s="200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1" t="s">
        <v>335</v>
      </c>
      <c r="AT238" s="201" t="s">
        <v>155</v>
      </c>
      <c r="AU238" s="201" t="s">
        <v>87</v>
      </c>
      <c r="AY238" s="17" t="s">
        <v>133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7" t="s">
        <v>84</v>
      </c>
      <c r="BK238" s="202">
        <f>ROUND(I238*H238,2)</f>
        <v>0</v>
      </c>
      <c r="BL238" s="17" t="s">
        <v>328</v>
      </c>
      <c r="BM238" s="201" t="s">
        <v>391</v>
      </c>
    </row>
    <row r="239" spans="1:65" s="2" customFormat="1" ht="19.5">
      <c r="A239" s="34"/>
      <c r="B239" s="35"/>
      <c r="C239" s="36"/>
      <c r="D239" s="203" t="s">
        <v>143</v>
      </c>
      <c r="E239" s="36"/>
      <c r="F239" s="204" t="s">
        <v>390</v>
      </c>
      <c r="G239" s="36"/>
      <c r="H239" s="36"/>
      <c r="I239" s="108"/>
      <c r="J239" s="36"/>
      <c r="K239" s="36"/>
      <c r="L239" s="39"/>
      <c r="M239" s="205"/>
      <c r="N239" s="206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143</v>
      </c>
      <c r="AU239" s="17" t="s">
        <v>87</v>
      </c>
    </row>
    <row r="240" spans="1:65" s="2" customFormat="1" ht="29.25">
      <c r="A240" s="34"/>
      <c r="B240" s="35"/>
      <c r="C240" s="36"/>
      <c r="D240" s="203" t="s">
        <v>161</v>
      </c>
      <c r="E240" s="36"/>
      <c r="F240" s="207" t="s">
        <v>392</v>
      </c>
      <c r="G240" s="36"/>
      <c r="H240" s="36"/>
      <c r="I240" s="108"/>
      <c r="J240" s="36"/>
      <c r="K240" s="36"/>
      <c r="L240" s="39"/>
      <c r="M240" s="205"/>
      <c r="N240" s="206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161</v>
      </c>
      <c r="AU240" s="17" t="s">
        <v>87</v>
      </c>
    </row>
    <row r="241" spans="1:65" s="2" customFormat="1" ht="16.5" customHeight="1">
      <c r="A241" s="34"/>
      <c r="B241" s="35"/>
      <c r="C241" s="190" t="s">
        <v>393</v>
      </c>
      <c r="D241" s="190" t="s">
        <v>136</v>
      </c>
      <c r="E241" s="191" t="s">
        <v>394</v>
      </c>
      <c r="F241" s="192" t="s">
        <v>395</v>
      </c>
      <c r="G241" s="193" t="s">
        <v>158</v>
      </c>
      <c r="H241" s="194">
        <v>9</v>
      </c>
      <c r="I241" s="195"/>
      <c r="J241" s="196">
        <f>ROUND(I241*H241,2)</f>
        <v>0</v>
      </c>
      <c r="K241" s="192" t="s">
        <v>140</v>
      </c>
      <c r="L241" s="39"/>
      <c r="M241" s="197" t="s">
        <v>19</v>
      </c>
      <c r="N241" s="198" t="s">
        <v>47</v>
      </c>
      <c r="O241" s="64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1" t="s">
        <v>328</v>
      </c>
      <c r="AT241" s="201" t="s">
        <v>136</v>
      </c>
      <c r="AU241" s="201" t="s">
        <v>87</v>
      </c>
      <c r="AY241" s="17" t="s">
        <v>133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7" t="s">
        <v>84</v>
      </c>
      <c r="BK241" s="202">
        <f>ROUND(I241*H241,2)</f>
        <v>0</v>
      </c>
      <c r="BL241" s="17" t="s">
        <v>328</v>
      </c>
      <c r="BM241" s="201" t="s">
        <v>396</v>
      </c>
    </row>
    <row r="242" spans="1:65" s="2" customFormat="1" ht="19.5">
      <c r="A242" s="34"/>
      <c r="B242" s="35"/>
      <c r="C242" s="36"/>
      <c r="D242" s="203" t="s">
        <v>143</v>
      </c>
      <c r="E242" s="36"/>
      <c r="F242" s="204" t="s">
        <v>397</v>
      </c>
      <c r="G242" s="36"/>
      <c r="H242" s="36"/>
      <c r="I242" s="108"/>
      <c r="J242" s="36"/>
      <c r="K242" s="36"/>
      <c r="L242" s="39"/>
      <c r="M242" s="205"/>
      <c r="N242" s="206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143</v>
      </c>
      <c r="AU242" s="17" t="s">
        <v>87</v>
      </c>
    </row>
    <row r="243" spans="1:65" s="2" customFormat="1" ht="21.75" customHeight="1">
      <c r="A243" s="34"/>
      <c r="B243" s="35"/>
      <c r="C243" s="219" t="s">
        <v>398</v>
      </c>
      <c r="D243" s="219" t="s">
        <v>155</v>
      </c>
      <c r="E243" s="220" t="s">
        <v>399</v>
      </c>
      <c r="F243" s="221" t="s">
        <v>400</v>
      </c>
      <c r="G243" s="222" t="s">
        <v>158</v>
      </c>
      <c r="H243" s="223">
        <v>9</v>
      </c>
      <c r="I243" s="224"/>
      <c r="J243" s="225">
        <f>ROUND(I243*H243,2)</f>
        <v>0</v>
      </c>
      <c r="K243" s="221" t="s">
        <v>140</v>
      </c>
      <c r="L243" s="226"/>
      <c r="M243" s="227" t="s">
        <v>19</v>
      </c>
      <c r="N243" s="228" t="s">
        <v>47</v>
      </c>
      <c r="O243" s="64"/>
      <c r="P243" s="199">
        <f>O243*H243</f>
        <v>0</v>
      </c>
      <c r="Q243" s="199">
        <v>2.3000000000000001E-4</v>
      </c>
      <c r="R243" s="199">
        <f>Q243*H243</f>
        <v>2.0700000000000002E-3</v>
      </c>
      <c r="S243" s="199">
        <v>0</v>
      </c>
      <c r="T243" s="200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1" t="s">
        <v>335</v>
      </c>
      <c r="AT243" s="201" t="s">
        <v>155</v>
      </c>
      <c r="AU243" s="201" t="s">
        <v>87</v>
      </c>
      <c r="AY243" s="17" t="s">
        <v>133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7" t="s">
        <v>84</v>
      </c>
      <c r="BK243" s="202">
        <f>ROUND(I243*H243,2)</f>
        <v>0</v>
      </c>
      <c r="BL243" s="17" t="s">
        <v>328</v>
      </c>
      <c r="BM243" s="201" t="s">
        <v>401</v>
      </c>
    </row>
    <row r="244" spans="1:65" s="2" customFormat="1" ht="19.5">
      <c r="A244" s="34"/>
      <c r="B244" s="35"/>
      <c r="C244" s="36"/>
      <c r="D244" s="203" t="s">
        <v>143</v>
      </c>
      <c r="E244" s="36"/>
      <c r="F244" s="204" t="s">
        <v>400</v>
      </c>
      <c r="G244" s="36"/>
      <c r="H244" s="36"/>
      <c r="I244" s="108"/>
      <c r="J244" s="36"/>
      <c r="K244" s="36"/>
      <c r="L244" s="39"/>
      <c r="M244" s="205"/>
      <c r="N244" s="206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143</v>
      </c>
      <c r="AU244" s="17" t="s">
        <v>87</v>
      </c>
    </row>
    <row r="245" spans="1:65" s="2" customFormat="1" ht="29.25">
      <c r="A245" s="34"/>
      <c r="B245" s="35"/>
      <c r="C245" s="36"/>
      <c r="D245" s="203" t="s">
        <v>161</v>
      </c>
      <c r="E245" s="36"/>
      <c r="F245" s="207" t="s">
        <v>402</v>
      </c>
      <c r="G245" s="36"/>
      <c r="H245" s="36"/>
      <c r="I245" s="108"/>
      <c r="J245" s="36"/>
      <c r="K245" s="36"/>
      <c r="L245" s="39"/>
      <c r="M245" s="205"/>
      <c r="N245" s="206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161</v>
      </c>
      <c r="AU245" s="17" t="s">
        <v>87</v>
      </c>
    </row>
    <row r="246" spans="1:65" s="2" customFormat="1" ht="16.5" customHeight="1">
      <c r="A246" s="34"/>
      <c r="B246" s="35"/>
      <c r="C246" s="190" t="s">
        <v>403</v>
      </c>
      <c r="D246" s="190" t="s">
        <v>136</v>
      </c>
      <c r="E246" s="191" t="s">
        <v>404</v>
      </c>
      <c r="F246" s="192" t="s">
        <v>405</v>
      </c>
      <c r="G246" s="193" t="s">
        <v>158</v>
      </c>
      <c r="H246" s="194">
        <v>9</v>
      </c>
      <c r="I246" s="195"/>
      <c r="J246" s="196">
        <f>ROUND(I246*H246,2)</f>
        <v>0</v>
      </c>
      <c r="K246" s="192" t="s">
        <v>140</v>
      </c>
      <c r="L246" s="39"/>
      <c r="M246" s="197" t="s">
        <v>19</v>
      </c>
      <c r="N246" s="198" t="s">
        <v>47</v>
      </c>
      <c r="O246" s="64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1" t="s">
        <v>328</v>
      </c>
      <c r="AT246" s="201" t="s">
        <v>136</v>
      </c>
      <c r="AU246" s="201" t="s">
        <v>87</v>
      </c>
      <c r="AY246" s="17" t="s">
        <v>133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7" t="s">
        <v>84</v>
      </c>
      <c r="BK246" s="202">
        <f>ROUND(I246*H246,2)</f>
        <v>0</v>
      </c>
      <c r="BL246" s="17" t="s">
        <v>328</v>
      </c>
      <c r="BM246" s="201" t="s">
        <v>406</v>
      </c>
    </row>
    <row r="247" spans="1:65" s="2" customFormat="1" ht="19.5">
      <c r="A247" s="34"/>
      <c r="B247" s="35"/>
      <c r="C247" s="36"/>
      <c r="D247" s="203" t="s">
        <v>143</v>
      </c>
      <c r="E247" s="36"/>
      <c r="F247" s="204" t="s">
        <v>407</v>
      </c>
      <c r="G247" s="36"/>
      <c r="H247" s="36"/>
      <c r="I247" s="108"/>
      <c r="J247" s="36"/>
      <c r="K247" s="36"/>
      <c r="L247" s="39"/>
      <c r="M247" s="205"/>
      <c r="N247" s="206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143</v>
      </c>
      <c r="AU247" s="17" t="s">
        <v>87</v>
      </c>
    </row>
    <row r="248" spans="1:65" s="2" customFormat="1" ht="21.75" customHeight="1">
      <c r="A248" s="34"/>
      <c r="B248" s="35"/>
      <c r="C248" s="219" t="s">
        <v>408</v>
      </c>
      <c r="D248" s="219" t="s">
        <v>155</v>
      </c>
      <c r="E248" s="220" t="s">
        <v>409</v>
      </c>
      <c r="F248" s="221" t="s">
        <v>410</v>
      </c>
      <c r="G248" s="222" t="s">
        <v>158</v>
      </c>
      <c r="H248" s="223">
        <v>9</v>
      </c>
      <c r="I248" s="224"/>
      <c r="J248" s="225">
        <f>ROUND(I248*H248,2)</f>
        <v>0</v>
      </c>
      <c r="K248" s="221" t="s">
        <v>140</v>
      </c>
      <c r="L248" s="226"/>
      <c r="M248" s="227" t="s">
        <v>19</v>
      </c>
      <c r="N248" s="228" t="s">
        <v>47</v>
      </c>
      <c r="O248" s="64"/>
      <c r="P248" s="199">
        <f>O248*H248</f>
        <v>0</v>
      </c>
      <c r="Q248" s="199">
        <v>3.3E-4</v>
      </c>
      <c r="R248" s="199">
        <f>Q248*H248</f>
        <v>2.97E-3</v>
      </c>
      <c r="S248" s="199">
        <v>0</v>
      </c>
      <c r="T248" s="200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1" t="s">
        <v>335</v>
      </c>
      <c r="AT248" s="201" t="s">
        <v>155</v>
      </c>
      <c r="AU248" s="201" t="s">
        <v>87</v>
      </c>
      <c r="AY248" s="17" t="s">
        <v>133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7" t="s">
        <v>84</v>
      </c>
      <c r="BK248" s="202">
        <f>ROUND(I248*H248,2)</f>
        <v>0</v>
      </c>
      <c r="BL248" s="17" t="s">
        <v>328</v>
      </c>
      <c r="BM248" s="201" t="s">
        <v>411</v>
      </c>
    </row>
    <row r="249" spans="1:65" s="2" customFormat="1" ht="19.5">
      <c r="A249" s="34"/>
      <c r="B249" s="35"/>
      <c r="C249" s="36"/>
      <c r="D249" s="203" t="s">
        <v>143</v>
      </c>
      <c r="E249" s="36"/>
      <c r="F249" s="204" t="s">
        <v>410</v>
      </c>
      <c r="G249" s="36"/>
      <c r="H249" s="36"/>
      <c r="I249" s="108"/>
      <c r="J249" s="36"/>
      <c r="K249" s="36"/>
      <c r="L249" s="39"/>
      <c r="M249" s="205"/>
      <c r="N249" s="206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143</v>
      </c>
      <c r="AU249" s="17" t="s">
        <v>87</v>
      </c>
    </row>
    <row r="250" spans="1:65" s="2" customFormat="1" ht="29.25">
      <c r="A250" s="34"/>
      <c r="B250" s="35"/>
      <c r="C250" s="36"/>
      <c r="D250" s="203" t="s">
        <v>161</v>
      </c>
      <c r="E250" s="36"/>
      <c r="F250" s="207" t="s">
        <v>402</v>
      </c>
      <c r="G250" s="36"/>
      <c r="H250" s="36"/>
      <c r="I250" s="108"/>
      <c r="J250" s="36"/>
      <c r="K250" s="36"/>
      <c r="L250" s="39"/>
      <c r="M250" s="205"/>
      <c r="N250" s="206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161</v>
      </c>
      <c r="AU250" s="17" t="s">
        <v>87</v>
      </c>
    </row>
    <row r="251" spans="1:65" s="2" customFormat="1" ht="16.5" customHeight="1">
      <c r="A251" s="34"/>
      <c r="B251" s="35"/>
      <c r="C251" s="190" t="s">
        <v>412</v>
      </c>
      <c r="D251" s="190" t="s">
        <v>136</v>
      </c>
      <c r="E251" s="191" t="s">
        <v>413</v>
      </c>
      <c r="F251" s="192" t="s">
        <v>414</v>
      </c>
      <c r="G251" s="193" t="s">
        <v>158</v>
      </c>
      <c r="H251" s="194">
        <v>324</v>
      </c>
      <c r="I251" s="195"/>
      <c r="J251" s="196">
        <f>ROUND(I251*H251,2)</f>
        <v>0</v>
      </c>
      <c r="K251" s="192" t="s">
        <v>140</v>
      </c>
      <c r="L251" s="39"/>
      <c r="M251" s="197" t="s">
        <v>19</v>
      </c>
      <c r="N251" s="198" t="s">
        <v>47</v>
      </c>
      <c r="O251" s="64"/>
      <c r="P251" s="199">
        <f>O251*H251</f>
        <v>0</v>
      </c>
      <c r="Q251" s="199">
        <v>0</v>
      </c>
      <c r="R251" s="199">
        <f>Q251*H251</f>
        <v>0</v>
      </c>
      <c r="S251" s="199">
        <v>0</v>
      </c>
      <c r="T251" s="200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01" t="s">
        <v>328</v>
      </c>
      <c r="AT251" s="201" t="s">
        <v>136</v>
      </c>
      <c r="AU251" s="201" t="s">
        <v>87</v>
      </c>
      <c r="AY251" s="17" t="s">
        <v>133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7" t="s">
        <v>84</v>
      </c>
      <c r="BK251" s="202">
        <f>ROUND(I251*H251,2)</f>
        <v>0</v>
      </c>
      <c r="BL251" s="17" t="s">
        <v>328</v>
      </c>
      <c r="BM251" s="201" t="s">
        <v>415</v>
      </c>
    </row>
    <row r="252" spans="1:65" s="2" customFormat="1" ht="19.5">
      <c r="A252" s="34"/>
      <c r="B252" s="35"/>
      <c r="C252" s="36"/>
      <c r="D252" s="203" t="s">
        <v>143</v>
      </c>
      <c r="E252" s="36"/>
      <c r="F252" s="204" t="s">
        <v>416</v>
      </c>
      <c r="G252" s="36"/>
      <c r="H252" s="36"/>
      <c r="I252" s="108"/>
      <c r="J252" s="36"/>
      <c r="K252" s="36"/>
      <c r="L252" s="39"/>
      <c r="M252" s="205"/>
      <c r="N252" s="206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143</v>
      </c>
      <c r="AU252" s="17" t="s">
        <v>87</v>
      </c>
    </row>
    <row r="253" spans="1:65" s="13" customFormat="1">
      <c r="B253" s="208"/>
      <c r="C253" s="209"/>
      <c r="D253" s="203" t="s">
        <v>147</v>
      </c>
      <c r="E253" s="210" t="s">
        <v>19</v>
      </c>
      <c r="F253" s="211" t="s">
        <v>417</v>
      </c>
      <c r="G253" s="209"/>
      <c r="H253" s="212">
        <v>324</v>
      </c>
      <c r="I253" s="213"/>
      <c r="J253" s="209"/>
      <c r="K253" s="209"/>
      <c r="L253" s="214"/>
      <c r="M253" s="215"/>
      <c r="N253" s="216"/>
      <c r="O253" s="216"/>
      <c r="P253" s="216"/>
      <c r="Q253" s="216"/>
      <c r="R253" s="216"/>
      <c r="S253" s="216"/>
      <c r="T253" s="217"/>
      <c r="AT253" s="218" t="s">
        <v>147</v>
      </c>
      <c r="AU253" s="218" t="s">
        <v>87</v>
      </c>
      <c r="AV253" s="13" t="s">
        <v>87</v>
      </c>
      <c r="AW253" s="13" t="s">
        <v>35</v>
      </c>
      <c r="AX253" s="13" t="s">
        <v>84</v>
      </c>
      <c r="AY253" s="218" t="s">
        <v>133</v>
      </c>
    </row>
    <row r="254" spans="1:65" s="2" customFormat="1" ht="21.75" customHeight="1">
      <c r="A254" s="34"/>
      <c r="B254" s="35"/>
      <c r="C254" s="219" t="s">
        <v>418</v>
      </c>
      <c r="D254" s="219" t="s">
        <v>155</v>
      </c>
      <c r="E254" s="220" t="s">
        <v>419</v>
      </c>
      <c r="F254" s="221" t="s">
        <v>420</v>
      </c>
      <c r="G254" s="222" t="s">
        <v>158</v>
      </c>
      <c r="H254" s="223">
        <v>162</v>
      </c>
      <c r="I254" s="224"/>
      <c r="J254" s="225">
        <f>ROUND(I254*H254,2)</f>
        <v>0</v>
      </c>
      <c r="K254" s="221" t="s">
        <v>19</v>
      </c>
      <c r="L254" s="226"/>
      <c r="M254" s="227" t="s">
        <v>19</v>
      </c>
      <c r="N254" s="228" t="s">
        <v>47</v>
      </c>
      <c r="O254" s="64"/>
      <c r="P254" s="199">
        <f>O254*H254</f>
        <v>0</v>
      </c>
      <c r="Q254" s="199">
        <v>4.6999999999999999E-4</v>
      </c>
      <c r="R254" s="199">
        <f>Q254*H254</f>
        <v>7.6139999999999999E-2</v>
      </c>
      <c r="S254" s="199">
        <v>0</v>
      </c>
      <c r="T254" s="200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1" t="s">
        <v>335</v>
      </c>
      <c r="AT254" s="201" t="s">
        <v>155</v>
      </c>
      <c r="AU254" s="201" t="s">
        <v>87</v>
      </c>
      <c r="AY254" s="17" t="s">
        <v>133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7" t="s">
        <v>84</v>
      </c>
      <c r="BK254" s="202">
        <f>ROUND(I254*H254,2)</f>
        <v>0</v>
      </c>
      <c r="BL254" s="17" t="s">
        <v>328</v>
      </c>
      <c r="BM254" s="201" t="s">
        <v>421</v>
      </c>
    </row>
    <row r="255" spans="1:65" s="2" customFormat="1" ht="19.5">
      <c r="A255" s="34"/>
      <c r="B255" s="35"/>
      <c r="C255" s="36"/>
      <c r="D255" s="203" t="s">
        <v>143</v>
      </c>
      <c r="E255" s="36"/>
      <c r="F255" s="204" t="s">
        <v>420</v>
      </c>
      <c r="G255" s="36"/>
      <c r="H255" s="36"/>
      <c r="I255" s="108"/>
      <c r="J255" s="36"/>
      <c r="K255" s="36"/>
      <c r="L255" s="39"/>
      <c r="M255" s="205"/>
      <c r="N255" s="206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143</v>
      </c>
      <c r="AU255" s="17" t="s">
        <v>87</v>
      </c>
    </row>
    <row r="256" spans="1:65" s="13" customFormat="1">
      <c r="B256" s="208"/>
      <c r="C256" s="209"/>
      <c r="D256" s="203" t="s">
        <v>147</v>
      </c>
      <c r="E256" s="210" t="s">
        <v>19</v>
      </c>
      <c r="F256" s="211" t="s">
        <v>422</v>
      </c>
      <c r="G256" s="209"/>
      <c r="H256" s="212">
        <v>162</v>
      </c>
      <c r="I256" s="213"/>
      <c r="J256" s="209"/>
      <c r="K256" s="209"/>
      <c r="L256" s="214"/>
      <c r="M256" s="215"/>
      <c r="N256" s="216"/>
      <c r="O256" s="216"/>
      <c r="P256" s="216"/>
      <c r="Q256" s="216"/>
      <c r="R256" s="216"/>
      <c r="S256" s="216"/>
      <c r="T256" s="217"/>
      <c r="AT256" s="218" t="s">
        <v>147</v>
      </c>
      <c r="AU256" s="218" t="s">
        <v>87</v>
      </c>
      <c r="AV256" s="13" t="s">
        <v>87</v>
      </c>
      <c r="AW256" s="13" t="s">
        <v>35</v>
      </c>
      <c r="AX256" s="13" t="s">
        <v>84</v>
      </c>
      <c r="AY256" s="218" t="s">
        <v>133</v>
      </c>
    </row>
    <row r="257" spans="1:65" s="2" customFormat="1" ht="21.75" customHeight="1">
      <c r="A257" s="34"/>
      <c r="B257" s="35"/>
      <c r="C257" s="219" t="s">
        <v>423</v>
      </c>
      <c r="D257" s="219" t="s">
        <v>155</v>
      </c>
      <c r="E257" s="220" t="s">
        <v>424</v>
      </c>
      <c r="F257" s="221" t="s">
        <v>425</v>
      </c>
      <c r="G257" s="222" t="s">
        <v>158</v>
      </c>
      <c r="H257" s="223">
        <v>162</v>
      </c>
      <c r="I257" s="224"/>
      <c r="J257" s="225">
        <f>ROUND(I257*H257,2)</f>
        <v>0</v>
      </c>
      <c r="K257" s="221" t="s">
        <v>19</v>
      </c>
      <c r="L257" s="226"/>
      <c r="M257" s="227" t="s">
        <v>19</v>
      </c>
      <c r="N257" s="228" t="s">
        <v>47</v>
      </c>
      <c r="O257" s="64"/>
      <c r="P257" s="199">
        <f>O257*H257</f>
        <v>0</v>
      </c>
      <c r="Q257" s="199">
        <v>4.6999999999999999E-4</v>
      </c>
      <c r="R257" s="199">
        <f>Q257*H257</f>
        <v>7.6139999999999999E-2</v>
      </c>
      <c r="S257" s="199">
        <v>0</v>
      </c>
      <c r="T257" s="200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1" t="s">
        <v>335</v>
      </c>
      <c r="AT257" s="201" t="s">
        <v>155</v>
      </c>
      <c r="AU257" s="201" t="s">
        <v>87</v>
      </c>
      <c r="AY257" s="17" t="s">
        <v>133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7" t="s">
        <v>84</v>
      </c>
      <c r="BK257" s="202">
        <f>ROUND(I257*H257,2)</f>
        <v>0</v>
      </c>
      <c r="BL257" s="17" t="s">
        <v>328</v>
      </c>
      <c r="BM257" s="201" t="s">
        <v>426</v>
      </c>
    </row>
    <row r="258" spans="1:65" s="2" customFormat="1" ht="19.5">
      <c r="A258" s="34"/>
      <c r="B258" s="35"/>
      <c r="C258" s="36"/>
      <c r="D258" s="203" t="s">
        <v>143</v>
      </c>
      <c r="E258" s="36"/>
      <c r="F258" s="204" t="s">
        <v>425</v>
      </c>
      <c r="G258" s="36"/>
      <c r="H258" s="36"/>
      <c r="I258" s="108"/>
      <c r="J258" s="36"/>
      <c r="K258" s="36"/>
      <c r="L258" s="39"/>
      <c r="M258" s="205"/>
      <c r="N258" s="206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143</v>
      </c>
      <c r="AU258" s="17" t="s">
        <v>87</v>
      </c>
    </row>
    <row r="259" spans="1:65" s="13" customFormat="1">
      <c r="B259" s="208"/>
      <c r="C259" s="209"/>
      <c r="D259" s="203" t="s">
        <v>147</v>
      </c>
      <c r="E259" s="210" t="s">
        <v>19</v>
      </c>
      <c r="F259" s="211" t="s">
        <v>422</v>
      </c>
      <c r="G259" s="209"/>
      <c r="H259" s="212">
        <v>162</v>
      </c>
      <c r="I259" s="213"/>
      <c r="J259" s="209"/>
      <c r="K259" s="209"/>
      <c r="L259" s="214"/>
      <c r="M259" s="215"/>
      <c r="N259" s="216"/>
      <c r="O259" s="216"/>
      <c r="P259" s="216"/>
      <c r="Q259" s="216"/>
      <c r="R259" s="216"/>
      <c r="S259" s="216"/>
      <c r="T259" s="217"/>
      <c r="AT259" s="218" t="s">
        <v>147</v>
      </c>
      <c r="AU259" s="218" t="s">
        <v>87</v>
      </c>
      <c r="AV259" s="13" t="s">
        <v>87</v>
      </c>
      <c r="AW259" s="13" t="s">
        <v>35</v>
      </c>
      <c r="AX259" s="13" t="s">
        <v>84</v>
      </c>
      <c r="AY259" s="218" t="s">
        <v>133</v>
      </c>
    </row>
    <row r="260" spans="1:65" s="12" customFormat="1" ht="22.9" customHeight="1">
      <c r="B260" s="174"/>
      <c r="C260" s="175"/>
      <c r="D260" s="176" t="s">
        <v>75</v>
      </c>
      <c r="E260" s="188" t="s">
        <v>427</v>
      </c>
      <c r="F260" s="188" t="s">
        <v>428</v>
      </c>
      <c r="G260" s="175"/>
      <c r="H260" s="175"/>
      <c r="I260" s="178"/>
      <c r="J260" s="189">
        <f>BK260</f>
        <v>0</v>
      </c>
      <c r="K260" s="175"/>
      <c r="L260" s="180"/>
      <c r="M260" s="181"/>
      <c r="N260" s="182"/>
      <c r="O260" s="182"/>
      <c r="P260" s="183">
        <f>SUM(P261:P315)</f>
        <v>0</v>
      </c>
      <c r="Q260" s="182"/>
      <c r="R260" s="183">
        <f>SUM(R261:R315)</f>
        <v>0.14348000000000002</v>
      </c>
      <c r="S260" s="182"/>
      <c r="T260" s="184">
        <f>SUM(T261:T315)</f>
        <v>0</v>
      </c>
      <c r="AR260" s="185" t="s">
        <v>87</v>
      </c>
      <c r="AT260" s="186" t="s">
        <v>75</v>
      </c>
      <c r="AU260" s="186" t="s">
        <v>84</v>
      </c>
      <c r="AY260" s="185" t="s">
        <v>133</v>
      </c>
      <c r="BK260" s="187">
        <f>SUM(BK261:BK315)</f>
        <v>0</v>
      </c>
    </row>
    <row r="261" spans="1:65" s="2" customFormat="1" ht="21.75" customHeight="1">
      <c r="A261" s="34"/>
      <c r="B261" s="35"/>
      <c r="C261" s="190" t="s">
        <v>429</v>
      </c>
      <c r="D261" s="190" t="s">
        <v>136</v>
      </c>
      <c r="E261" s="191" t="s">
        <v>430</v>
      </c>
      <c r="F261" s="192" t="s">
        <v>431</v>
      </c>
      <c r="G261" s="193" t="s">
        <v>139</v>
      </c>
      <c r="H261" s="194">
        <v>397.5</v>
      </c>
      <c r="I261" s="195"/>
      <c r="J261" s="196">
        <f>ROUND(I261*H261,2)</f>
        <v>0</v>
      </c>
      <c r="K261" s="192" t="s">
        <v>140</v>
      </c>
      <c r="L261" s="39"/>
      <c r="M261" s="197" t="s">
        <v>19</v>
      </c>
      <c r="N261" s="198" t="s">
        <v>47</v>
      </c>
      <c r="O261" s="64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1" t="s">
        <v>328</v>
      </c>
      <c r="AT261" s="201" t="s">
        <v>136</v>
      </c>
      <c r="AU261" s="201" t="s">
        <v>87</v>
      </c>
      <c r="AY261" s="17" t="s">
        <v>133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7" t="s">
        <v>84</v>
      </c>
      <c r="BK261" s="202">
        <f>ROUND(I261*H261,2)</f>
        <v>0</v>
      </c>
      <c r="BL261" s="17" t="s">
        <v>328</v>
      </c>
      <c r="BM261" s="201" t="s">
        <v>432</v>
      </c>
    </row>
    <row r="262" spans="1:65" s="2" customFormat="1" ht="19.5">
      <c r="A262" s="34"/>
      <c r="B262" s="35"/>
      <c r="C262" s="36"/>
      <c r="D262" s="203" t="s">
        <v>143</v>
      </c>
      <c r="E262" s="36"/>
      <c r="F262" s="204" t="s">
        <v>433</v>
      </c>
      <c r="G262" s="36"/>
      <c r="H262" s="36"/>
      <c r="I262" s="108"/>
      <c r="J262" s="36"/>
      <c r="K262" s="36"/>
      <c r="L262" s="39"/>
      <c r="M262" s="205"/>
      <c r="N262" s="206"/>
      <c r="O262" s="64"/>
      <c r="P262" s="64"/>
      <c r="Q262" s="64"/>
      <c r="R262" s="64"/>
      <c r="S262" s="64"/>
      <c r="T262" s="6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143</v>
      </c>
      <c r="AU262" s="17" t="s">
        <v>87</v>
      </c>
    </row>
    <row r="263" spans="1:65" s="2" customFormat="1" ht="21.75" customHeight="1">
      <c r="A263" s="34"/>
      <c r="B263" s="35"/>
      <c r="C263" s="219" t="s">
        <v>434</v>
      </c>
      <c r="D263" s="219" t="s">
        <v>155</v>
      </c>
      <c r="E263" s="220" t="s">
        <v>435</v>
      </c>
      <c r="F263" s="221" t="s">
        <v>436</v>
      </c>
      <c r="G263" s="222" t="s">
        <v>139</v>
      </c>
      <c r="H263" s="223">
        <v>450</v>
      </c>
      <c r="I263" s="224"/>
      <c r="J263" s="225">
        <f>ROUND(I263*H263,2)</f>
        <v>0</v>
      </c>
      <c r="K263" s="221" t="s">
        <v>140</v>
      </c>
      <c r="L263" s="226"/>
      <c r="M263" s="227" t="s">
        <v>19</v>
      </c>
      <c r="N263" s="228" t="s">
        <v>47</v>
      </c>
      <c r="O263" s="64"/>
      <c r="P263" s="199">
        <f>O263*H263</f>
        <v>0</v>
      </c>
      <c r="Q263" s="199">
        <v>1.9000000000000001E-4</v>
      </c>
      <c r="R263" s="199">
        <f>Q263*H263</f>
        <v>8.5500000000000007E-2</v>
      </c>
      <c r="S263" s="199">
        <v>0</v>
      </c>
      <c r="T263" s="200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1" t="s">
        <v>335</v>
      </c>
      <c r="AT263" s="201" t="s">
        <v>155</v>
      </c>
      <c r="AU263" s="201" t="s">
        <v>87</v>
      </c>
      <c r="AY263" s="17" t="s">
        <v>133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7" t="s">
        <v>84</v>
      </c>
      <c r="BK263" s="202">
        <f>ROUND(I263*H263,2)</f>
        <v>0</v>
      </c>
      <c r="BL263" s="17" t="s">
        <v>328</v>
      </c>
      <c r="BM263" s="201" t="s">
        <v>437</v>
      </c>
    </row>
    <row r="264" spans="1:65" s="2" customFormat="1">
      <c r="A264" s="34"/>
      <c r="B264" s="35"/>
      <c r="C264" s="36"/>
      <c r="D264" s="203" t="s">
        <v>143</v>
      </c>
      <c r="E264" s="36"/>
      <c r="F264" s="204" t="s">
        <v>438</v>
      </c>
      <c r="G264" s="36"/>
      <c r="H264" s="36"/>
      <c r="I264" s="108"/>
      <c r="J264" s="36"/>
      <c r="K264" s="36"/>
      <c r="L264" s="39"/>
      <c r="M264" s="205"/>
      <c r="N264" s="206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143</v>
      </c>
      <c r="AU264" s="17" t="s">
        <v>87</v>
      </c>
    </row>
    <row r="265" spans="1:65" s="13" customFormat="1">
      <c r="B265" s="208"/>
      <c r="C265" s="209"/>
      <c r="D265" s="203" t="s">
        <v>147</v>
      </c>
      <c r="E265" s="209"/>
      <c r="F265" s="211" t="s">
        <v>439</v>
      </c>
      <c r="G265" s="209"/>
      <c r="H265" s="212">
        <v>450</v>
      </c>
      <c r="I265" s="213"/>
      <c r="J265" s="209"/>
      <c r="K265" s="209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147</v>
      </c>
      <c r="AU265" s="218" t="s">
        <v>87</v>
      </c>
      <c r="AV265" s="13" t="s">
        <v>87</v>
      </c>
      <c r="AW265" s="13" t="s">
        <v>4</v>
      </c>
      <c r="AX265" s="13" t="s">
        <v>84</v>
      </c>
      <c r="AY265" s="218" t="s">
        <v>133</v>
      </c>
    </row>
    <row r="266" spans="1:65" s="2" customFormat="1" ht="16.5" customHeight="1">
      <c r="A266" s="34"/>
      <c r="B266" s="35"/>
      <c r="C266" s="190" t="s">
        <v>440</v>
      </c>
      <c r="D266" s="190" t="s">
        <v>136</v>
      </c>
      <c r="E266" s="191" t="s">
        <v>441</v>
      </c>
      <c r="F266" s="192" t="s">
        <v>442</v>
      </c>
      <c r="G266" s="193" t="s">
        <v>158</v>
      </c>
      <c r="H266" s="194">
        <v>8</v>
      </c>
      <c r="I266" s="195"/>
      <c r="J266" s="196">
        <f>ROUND(I266*H266,2)</f>
        <v>0</v>
      </c>
      <c r="K266" s="192" t="s">
        <v>19</v>
      </c>
      <c r="L266" s="39"/>
      <c r="M266" s="197" t="s">
        <v>19</v>
      </c>
      <c r="N266" s="198" t="s">
        <v>47</v>
      </c>
      <c r="O266" s="64"/>
      <c r="P266" s="199">
        <f>O266*H266</f>
        <v>0</v>
      </c>
      <c r="Q266" s="199">
        <v>0</v>
      </c>
      <c r="R266" s="199">
        <f>Q266*H266</f>
        <v>0</v>
      </c>
      <c r="S266" s="199">
        <v>0</v>
      </c>
      <c r="T266" s="200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1" t="s">
        <v>328</v>
      </c>
      <c r="AT266" s="201" t="s">
        <v>136</v>
      </c>
      <c r="AU266" s="201" t="s">
        <v>87</v>
      </c>
      <c r="AY266" s="17" t="s">
        <v>133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7" t="s">
        <v>84</v>
      </c>
      <c r="BK266" s="202">
        <f>ROUND(I266*H266,2)</f>
        <v>0</v>
      </c>
      <c r="BL266" s="17" t="s">
        <v>328</v>
      </c>
      <c r="BM266" s="201" t="s">
        <v>443</v>
      </c>
    </row>
    <row r="267" spans="1:65" s="2" customFormat="1">
      <c r="A267" s="34"/>
      <c r="B267" s="35"/>
      <c r="C267" s="36"/>
      <c r="D267" s="203" t="s">
        <v>143</v>
      </c>
      <c r="E267" s="36"/>
      <c r="F267" s="204" t="s">
        <v>442</v>
      </c>
      <c r="G267" s="36"/>
      <c r="H267" s="36"/>
      <c r="I267" s="108"/>
      <c r="J267" s="36"/>
      <c r="K267" s="36"/>
      <c r="L267" s="39"/>
      <c r="M267" s="205"/>
      <c r="N267" s="206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143</v>
      </c>
      <c r="AU267" s="17" t="s">
        <v>87</v>
      </c>
    </row>
    <row r="268" spans="1:65" s="2" customFormat="1" ht="16.5" customHeight="1">
      <c r="A268" s="34"/>
      <c r="B268" s="35"/>
      <c r="C268" s="219" t="s">
        <v>444</v>
      </c>
      <c r="D268" s="219" t="s">
        <v>155</v>
      </c>
      <c r="E268" s="220" t="s">
        <v>445</v>
      </c>
      <c r="F268" s="221" t="s">
        <v>446</v>
      </c>
      <c r="G268" s="222" t="s">
        <v>158</v>
      </c>
      <c r="H268" s="223">
        <v>8</v>
      </c>
      <c r="I268" s="224"/>
      <c r="J268" s="225">
        <f>ROUND(I268*H268,2)</f>
        <v>0</v>
      </c>
      <c r="K268" s="221" t="s">
        <v>19</v>
      </c>
      <c r="L268" s="226"/>
      <c r="M268" s="227" t="s">
        <v>19</v>
      </c>
      <c r="N268" s="228" t="s">
        <v>47</v>
      </c>
      <c r="O268" s="64"/>
      <c r="P268" s="199">
        <f>O268*H268</f>
        <v>0</v>
      </c>
      <c r="Q268" s="199">
        <v>0</v>
      </c>
      <c r="R268" s="199">
        <f>Q268*H268</f>
        <v>0</v>
      </c>
      <c r="S268" s="199">
        <v>0</v>
      </c>
      <c r="T268" s="200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01" t="s">
        <v>335</v>
      </c>
      <c r="AT268" s="201" t="s">
        <v>155</v>
      </c>
      <c r="AU268" s="201" t="s">
        <v>87</v>
      </c>
      <c r="AY268" s="17" t="s">
        <v>133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17" t="s">
        <v>84</v>
      </c>
      <c r="BK268" s="202">
        <f>ROUND(I268*H268,2)</f>
        <v>0</v>
      </c>
      <c r="BL268" s="17" t="s">
        <v>328</v>
      </c>
      <c r="BM268" s="201" t="s">
        <v>447</v>
      </c>
    </row>
    <row r="269" spans="1:65" s="2" customFormat="1">
      <c r="A269" s="34"/>
      <c r="B269" s="35"/>
      <c r="C269" s="36"/>
      <c r="D269" s="203" t="s">
        <v>143</v>
      </c>
      <c r="E269" s="36"/>
      <c r="F269" s="204" t="s">
        <v>446</v>
      </c>
      <c r="G269" s="36"/>
      <c r="H269" s="36"/>
      <c r="I269" s="108"/>
      <c r="J269" s="36"/>
      <c r="K269" s="36"/>
      <c r="L269" s="39"/>
      <c r="M269" s="205"/>
      <c r="N269" s="206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143</v>
      </c>
      <c r="AU269" s="17" t="s">
        <v>87</v>
      </c>
    </row>
    <row r="270" spans="1:65" s="2" customFormat="1" ht="21.75" customHeight="1">
      <c r="A270" s="34"/>
      <c r="B270" s="35"/>
      <c r="C270" s="219" t="s">
        <v>448</v>
      </c>
      <c r="D270" s="219" t="s">
        <v>155</v>
      </c>
      <c r="E270" s="220" t="s">
        <v>449</v>
      </c>
      <c r="F270" s="221" t="s">
        <v>450</v>
      </c>
      <c r="G270" s="222" t="s">
        <v>158</v>
      </c>
      <c r="H270" s="223">
        <v>8</v>
      </c>
      <c r="I270" s="224"/>
      <c r="J270" s="225">
        <f>ROUND(I270*H270,2)</f>
        <v>0</v>
      </c>
      <c r="K270" s="221" t="s">
        <v>19</v>
      </c>
      <c r="L270" s="226"/>
      <c r="M270" s="227" t="s">
        <v>19</v>
      </c>
      <c r="N270" s="228" t="s">
        <v>47</v>
      </c>
      <c r="O270" s="64"/>
      <c r="P270" s="199">
        <f>O270*H270</f>
        <v>0</v>
      </c>
      <c r="Q270" s="199">
        <v>0</v>
      </c>
      <c r="R270" s="199">
        <f>Q270*H270</f>
        <v>0</v>
      </c>
      <c r="S270" s="199">
        <v>0</v>
      </c>
      <c r="T270" s="200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1" t="s">
        <v>335</v>
      </c>
      <c r="AT270" s="201" t="s">
        <v>155</v>
      </c>
      <c r="AU270" s="201" t="s">
        <v>87</v>
      </c>
      <c r="AY270" s="17" t="s">
        <v>133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17" t="s">
        <v>84</v>
      </c>
      <c r="BK270" s="202">
        <f>ROUND(I270*H270,2)</f>
        <v>0</v>
      </c>
      <c r="BL270" s="17" t="s">
        <v>328</v>
      </c>
      <c r="BM270" s="201" t="s">
        <v>451</v>
      </c>
    </row>
    <row r="271" spans="1:65" s="2" customFormat="1">
      <c r="A271" s="34"/>
      <c r="B271" s="35"/>
      <c r="C271" s="36"/>
      <c r="D271" s="203" t="s">
        <v>143</v>
      </c>
      <c r="E271" s="36"/>
      <c r="F271" s="204" t="s">
        <v>450</v>
      </c>
      <c r="G271" s="36"/>
      <c r="H271" s="36"/>
      <c r="I271" s="108"/>
      <c r="J271" s="36"/>
      <c r="K271" s="36"/>
      <c r="L271" s="39"/>
      <c r="M271" s="205"/>
      <c r="N271" s="206"/>
      <c r="O271" s="64"/>
      <c r="P271" s="64"/>
      <c r="Q271" s="64"/>
      <c r="R271" s="64"/>
      <c r="S271" s="64"/>
      <c r="T271" s="6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143</v>
      </c>
      <c r="AU271" s="17" t="s">
        <v>87</v>
      </c>
    </row>
    <row r="272" spans="1:65" s="2" customFormat="1" ht="16.5" customHeight="1">
      <c r="A272" s="34"/>
      <c r="B272" s="35"/>
      <c r="C272" s="219" t="s">
        <v>452</v>
      </c>
      <c r="D272" s="219" t="s">
        <v>155</v>
      </c>
      <c r="E272" s="220" t="s">
        <v>453</v>
      </c>
      <c r="F272" s="221" t="s">
        <v>454</v>
      </c>
      <c r="G272" s="222" t="s">
        <v>158</v>
      </c>
      <c r="H272" s="223">
        <v>8</v>
      </c>
      <c r="I272" s="224"/>
      <c r="J272" s="225">
        <f>ROUND(I272*H272,2)</f>
        <v>0</v>
      </c>
      <c r="K272" s="221" t="s">
        <v>19</v>
      </c>
      <c r="L272" s="226"/>
      <c r="M272" s="227" t="s">
        <v>19</v>
      </c>
      <c r="N272" s="228" t="s">
        <v>47</v>
      </c>
      <c r="O272" s="64"/>
      <c r="P272" s="199">
        <f>O272*H272</f>
        <v>0</v>
      </c>
      <c r="Q272" s="199">
        <v>0</v>
      </c>
      <c r="R272" s="199">
        <f>Q272*H272</f>
        <v>0</v>
      </c>
      <c r="S272" s="199">
        <v>0</v>
      </c>
      <c r="T272" s="200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1" t="s">
        <v>335</v>
      </c>
      <c r="AT272" s="201" t="s">
        <v>155</v>
      </c>
      <c r="AU272" s="201" t="s">
        <v>87</v>
      </c>
      <c r="AY272" s="17" t="s">
        <v>133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7" t="s">
        <v>84</v>
      </c>
      <c r="BK272" s="202">
        <f>ROUND(I272*H272,2)</f>
        <v>0</v>
      </c>
      <c r="BL272" s="17" t="s">
        <v>328</v>
      </c>
      <c r="BM272" s="201" t="s">
        <v>455</v>
      </c>
    </row>
    <row r="273" spans="1:65" s="2" customFormat="1">
      <c r="A273" s="34"/>
      <c r="B273" s="35"/>
      <c r="C273" s="36"/>
      <c r="D273" s="203" t="s">
        <v>143</v>
      </c>
      <c r="E273" s="36"/>
      <c r="F273" s="204" t="s">
        <v>454</v>
      </c>
      <c r="G273" s="36"/>
      <c r="H273" s="36"/>
      <c r="I273" s="108"/>
      <c r="J273" s="36"/>
      <c r="K273" s="36"/>
      <c r="L273" s="39"/>
      <c r="M273" s="205"/>
      <c r="N273" s="206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143</v>
      </c>
      <c r="AU273" s="17" t="s">
        <v>87</v>
      </c>
    </row>
    <row r="274" spans="1:65" s="2" customFormat="1" ht="16.5" customHeight="1">
      <c r="A274" s="34"/>
      <c r="B274" s="35"/>
      <c r="C274" s="190" t="s">
        <v>456</v>
      </c>
      <c r="D274" s="190" t="s">
        <v>136</v>
      </c>
      <c r="E274" s="191" t="s">
        <v>457</v>
      </c>
      <c r="F274" s="192" t="s">
        <v>458</v>
      </c>
      <c r="G274" s="193" t="s">
        <v>139</v>
      </c>
      <c r="H274" s="194">
        <v>550</v>
      </c>
      <c r="I274" s="195"/>
      <c r="J274" s="196">
        <f>ROUND(I274*H274,2)</f>
        <v>0</v>
      </c>
      <c r="K274" s="192" t="s">
        <v>140</v>
      </c>
      <c r="L274" s="39"/>
      <c r="M274" s="197" t="s">
        <v>19</v>
      </c>
      <c r="N274" s="198" t="s">
        <v>47</v>
      </c>
      <c r="O274" s="64"/>
      <c r="P274" s="199">
        <f>O274*H274</f>
        <v>0</v>
      </c>
      <c r="Q274" s="199">
        <v>0</v>
      </c>
      <c r="R274" s="199">
        <f>Q274*H274</f>
        <v>0</v>
      </c>
      <c r="S274" s="199">
        <v>0</v>
      </c>
      <c r="T274" s="200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1" t="s">
        <v>328</v>
      </c>
      <c r="AT274" s="201" t="s">
        <v>136</v>
      </c>
      <c r="AU274" s="201" t="s">
        <v>87</v>
      </c>
      <c r="AY274" s="17" t="s">
        <v>133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17" t="s">
        <v>84</v>
      </c>
      <c r="BK274" s="202">
        <f>ROUND(I274*H274,2)</f>
        <v>0</v>
      </c>
      <c r="BL274" s="17" t="s">
        <v>328</v>
      </c>
      <c r="BM274" s="201" t="s">
        <v>459</v>
      </c>
    </row>
    <row r="275" spans="1:65" s="2" customFormat="1">
      <c r="A275" s="34"/>
      <c r="B275" s="35"/>
      <c r="C275" s="36"/>
      <c r="D275" s="203" t="s">
        <v>143</v>
      </c>
      <c r="E275" s="36"/>
      <c r="F275" s="204" t="s">
        <v>460</v>
      </c>
      <c r="G275" s="36"/>
      <c r="H275" s="36"/>
      <c r="I275" s="108"/>
      <c r="J275" s="36"/>
      <c r="K275" s="36"/>
      <c r="L275" s="39"/>
      <c r="M275" s="205"/>
      <c r="N275" s="206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143</v>
      </c>
      <c r="AU275" s="17" t="s">
        <v>87</v>
      </c>
    </row>
    <row r="276" spans="1:65" s="2" customFormat="1" ht="29.25">
      <c r="A276" s="34"/>
      <c r="B276" s="35"/>
      <c r="C276" s="36"/>
      <c r="D276" s="203" t="s">
        <v>145</v>
      </c>
      <c r="E276" s="36"/>
      <c r="F276" s="207" t="s">
        <v>461</v>
      </c>
      <c r="G276" s="36"/>
      <c r="H276" s="36"/>
      <c r="I276" s="108"/>
      <c r="J276" s="36"/>
      <c r="K276" s="36"/>
      <c r="L276" s="39"/>
      <c r="M276" s="205"/>
      <c r="N276" s="206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145</v>
      </c>
      <c r="AU276" s="17" t="s">
        <v>87</v>
      </c>
    </row>
    <row r="277" spans="1:65" s="2" customFormat="1" ht="21.75" customHeight="1">
      <c r="A277" s="34"/>
      <c r="B277" s="35"/>
      <c r="C277" s="219" t="s">
        <v>462</v>
      </c>
      <c r="D277" s="219" t="s">
        <v>155</v>
      </c>
      <c r="E277" s="220" t="s">
        <v>463</v>
      </c>
      <c r="F277" s="221" t="s">
        <v>464</v>
      </c>
      <c r="G277" s="222" t="s">
        <v>139</v>
      </c>
      <c r="H277" s="223">
        <v>550</v>
      </c>
      <c r="I277" s="224"/>
      <c r="J277" s="225">
        <f>ROUND(I277*H277,2)</f>
        <v>0</v>
      </c>
      <c r="K277" s="221" t="s">
        <v>19</v>
      </c>
      <c r="L277" s="226"/>
      <c r="M277" s="227" t="s">
        <v>19</v>
      </c>
      <c r="N277" s="228" t="s">
        <v>47</v>
      </c>
      <c r="O277" s="64"/>
      <c r="P277" s="199">
        <f>O277*H277</f>
        <v>0</v>
      </c>
      <c r="Q277" s="199">
        <v>0</v>
      </c>
      <c r="R277" s="199">
        <f>Q277*H277</f>
        <v>0</v>
      </c>
      <c r="S277" s="199">
        <v>0</v>
      </c>
      <c r="T277" s="200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01" t="s">
        <v>335</v>
      </c>
      <c r="AT277" s="201" t="s">
        <v>155</v>
      </c>
      <c r="AU277" s="201" t="s">
        <v>87</v>
      </c>
      <c r="AY277" s="17" t="s">
        <v>133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17" t="s">
        <v>84</v>
      </c>
      <c r="BK277" s="202">
        <f>ROUND(I277*H277,2)</f>
        <v>0</v>
      </c>
      <c r="BL277" s="17" t="s">
        <v>328</v>
      </c>
      <c r="BM277" s="201" t="s">
        <v>465</v>
      </c>
    </row>
    <row r="278" spans="1:65" s="2" customFormat="1">
      <c r="A278" s="34"/>
      <c r="B278" s="35"/>
      <c r="C278" s="36"/>
      <c r="D278" s="203" t="s">
        <v>143</v>
      </c>
      <c r="E278" s="36"/>
      <c r="F278" s="204" t="s">
        <v>464</v>
      </c>
      <c r="G278" s="36"/>
      <c r="H278" s="36"/>
      <c r="I278" s="108"/>
      <c r="J278" s="36"/>
      <c r="K278" s="36"/>
      <c r="L278" s="39"/>
      <c r="M278" s="205"/>
      <c r="N278" s="206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143</v>
      </c>
      <c r="AU278" s="17" t="s">
        <v>87</v>
      </c>
    </row>
    <row r="279" spans="1:65" s="2" customFormat="1" ht="16.5" customHeight="1">
      <c r="A279" s="34"/>
      <c r="B279" s="35"/>
      <c r="C279" s="190" t="s">
        <v>466</v>
      </c>
      <c r="D279" s="190" t="s">
        <v>136</v>
      </c>
      <c r="E279" s="191" t="s">
        <v>467</v>
      </c>
      <c r="F279" s="192" t="s">
        <v>468</v>
      </c>
      <c r="G279" s="193" t="s">
        <v>158</v>
      </c>
      <c r="H279" s="194">
        <v>5</v>
      </c>
      <c r="I279" s="195"/>
      <c r="J279" s="196">
        <f>ROUND(I279*H279,2)</f>
        <v>0</v>
      </c>
      <c r="K279" s="192" t="s">
        <v>140</v>
      </c>
      <c r="L279" s="39"/>
      <c r="M279" s="197" t="s">
        <v>19</v>
      </c>
      <c r="N279" s="198" t="s">
        <v>47</v>
      </c>
      <c r="O279" s="64"/>
      <c r="P279" s="199">
        <f>O279*H279</f>
        <v>0</v>
      </c>
      <c r="Q279" s="199">
        <v>0</v>
      </c>
      <c r="R279" s="199">
        <f>Q279*H279</f>
        <v>0</v>
      </c>
      <c r="S279" s="199">
        <v>0</v>
      </c>
      <c r="T279" s="200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01" t="s">
        <v>328</v>
      </c>
      <c r="AT279" s="201" t="s">
        <v>136</v>
      </c>
      <c r="AU279" s="201" t="s">
        <v>87</v>
      </c>
      <c r="AY279" s="17" t="s">
        <v>133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17" t="s">
        <v>84</v>
      </c>
      <c r="BK279" s="202">
        <f>ROUND(I279*H279,2)</f>
        <v>0</v>
      </c>
      <c r="BL279" s="17" t="s">
        <v>328</v>
      </c>
      <c r="BM279" s="201" t="s">
        <v>469</v>
      </c>
    </row>
    <row r="280" spans="1:65" s="2" customFormat="1">
      <c r="A280" s="34"/>
      <c r="B280" s="35"/>
      <c r="C280" s="36"/>
      <c r="D280" s="203" t="s">
        <v>143</v>
      </c>
      <c r="E280" s="36"/>
      <c r="F280" s="204" t="s">
        <v>470</v>
      </c>
      <c r="G280" s="36"/>
      <c r="H280" s="36"/>
      <c r="I280" s="108"/>
      <c r="J280" s="36"/>
      <c r="K280" s="36"/>
      <c r="L280" s="39"/>
      <c r="M280" s="205"/>
      <c r="N280" s="206"/>
      <c r="O280" s="64"/>
      <c r="P280" s="64"/>
      <c r="Q280" s="64"/>
      <c r="R280" s="64"/>
      <c r="S280" s="64"/>
      <c r="T280" s="65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143</v>
      </c>
      <c r="AU280" s="17" t="s">
        <v>87</v>
      </c>
    </row>
    <row r="281" spans="1:65" s="2" customFormat="1" ht="19.5">
      <c r="A281" s="34"/>
      <c r="B281" s="35"/>
      <c r="C281" s="36"/>
      <c r="D281" s="203" t="s">
        <v>161</v>
      </c>
      <c r="E281" s="36"/>
      <c r="F281" s="207" t="s">
        <v>471</v>
      </c>
      <c r="G281" s="36"/>
      <c r="H281" s="36"/>
      <c r="I281" s="108"/>
      <c r="J281" s="36"/>
      <c r="K281" s="36"/>
      <c r="L281" s="39"/>
      <c r="M281" s="205"/>
      <c r="N281" s="206"/>
      <c r="O281" s="64"/>
      <c r="P281" s="64"/>
      <c r="Q281" s="64"/>
      <c r="R281" s="64"/>
      <c r="S281" s="64"/>
      <c r="T281" s="65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161</v>
      </c>
      <c r="AU281" s="17" t="s">
        <v>87</v>
      </c>
    </row>
    <row r="282" spans="1:65" s="2" customFormat="1" ht="16.5" customHeight="1">
      <c r="A282" s="34"/>
      <c r="B282" s="35"/>
      <c r="C282" s="219" t="s">
        <v>472</v>
      </c>
      <c r="D282" s="219" t="s">
        <v>155</v>
      </c>
      <c r="E282" s="220" t="s">
        <v>473</v>
      </c>
      <c r="F282" s="221" t="s">
        <v>474</v>
      </c>
      <c r="G282" s="222" t="s">
        <v>158</v>
      </c>
      <c r="H282" s="223">
        <v>5</v>
      </c>
      <c r="I282" s="224"/>
      <c r="J282" s="225">
        <f>ROUND(I282*H282,2)</f>
        <v>0</v>
      </c>
      <c r="K282" s="221" t="s">
        <v>19</v>
      </c>
      <c r="L282" s="226"/>
      <c r="M282" s="227" t="s">
        <v>19</v>
      </c>
      <c r="N282" s="228" t="s">
        <v>47</v>
      </c>
      <c r="O282" s="64"/>
      <c r="P282" s="199">
        <f>O282*H282</f>
        <v>0</v>
      </c>
      <c r="Q282" s="199">
        <v>1.15E-2</v>
      </c>
      <c r="R282" s="199">
        <f>Q282*H282</f>
        <v>5.7499999999999996E-2</v>
      </c>
      <c r="S282" s="199">
        <v>0</v>
      </c>
      <c r="T282" s="200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01" t="s">
        <v>335</v>
      </c>
      <c r="AT282" s="201" t="s">
        <v>155</v>
      </c>
      <c r="AU282" s="201" t="s">
        <v>87</v>
      </c>
      <c r="AY282" s="17" t="s">
        <v>133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17" t="s">
        <v>84</v>
      </c>
      <c r="BK282" s="202">
        <f>ROUND(I282*H282,2)</f>
        <v>0</v>
      </c>
      <c r="BL282" s="17" t="s">
        <v>328</v>
      </c>
      <c r="BM282" s="201" t="s">
        <v>475</v>
      </c>
    </row>
    <row r="283" spans="1:65" s="2" customFormat="1">
      <c r="A283" s="34"/>
      <c r="B283" s="35"/>
      <c r="C283" s="36"/>
      <c r="D283" s="203" t="s">
        <v>143</v>
      </c>
      <c r="E283" s="36"/>
      <c r="F283" s="204" t="s">
        <v>476</v>
      </c>
      <c r="G283" s="36"/>
      <c r="H283" s="36"/>
      <c r="I283" s="108"/>
      <c r="J283" s="36"/>
      <c r="K283" s="36"/>
      <c r="L283" s="39"/>
      <c r="M283" s="205"/>
      <c r="N283" s="206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143</v>
      </c>
      <c r="AU283" s="17" t="s">
        <v>87</v>
      </c>
    </row>
    <row r="284" spans="1:65" s="13" customFormat="1">
      <c r="B284" s="208"/>
      <c r="C284" s="209"/>
      <c r="D284" s="203" t="s">
        <v>147</v>
      </c>
      <c r="E284" s="210" t="s">
        <v>19</v>
      </c>
      <c r="F284" s="211" t="s">
        <v>280</v>
      </c>
      <c r="G284" s="209"/>
      <c r="H284" s="212">
        <v>5</v>
      </c>
      <c r="I284" s="213"/>
      <c r="J284" s="209"/>
      <c r="K284" s="209"/>
      <c r="L284" s="214"/>
      <c r="M284" s="215"/>
      <c r="N284" s="216"/>
      <c r="O284" s="216"/>
      <c r="P284" s="216"/>
      <c r="Q284" s="216"/>
      <c r="R284" s="216"/>
      <c r="S284" s="216"/>
      <c r="T284" s="217"/>
      <c r="AT284" s="218" t="s">
        <v>147</v>
      </c>
      <c r="AU284" s="218" t="s">
        <v>87</v>
      </c>
      <c r="AV284" s="13" t="s">
        <v>87</v>
      </c>
      <c r="AW284" s="13" t="s">
        <v>35</v>
      </c>
      <c r="AX284" s="13" t="s">
        <v>84</v>
      </c>
      <c r="AY284" s="218" t="s">
        <v>133</v>
      </c>
    </row>
    <row r="285" spans="1:65" s="2" customFormat="1" ht="16.5" customHeight="1">
      <c r="A285" s="34"/>
      <c r="B285" s="35"/>
      <c r="C285" s="190" t="s">
        <v>477</v>
      </c>
      <c r="D285" s="190" t="s">
        <v>136</v>
      </c>
      <c r="E285" s="191" t="s">
        <v>478</v>
      </c>
      <c r="F285" s="192" t="s">
        <v>479</v>
      </c>
      <c r="G285" s="193" t="s">
        <v>158</v>
      </c>
      <c r="H285" s="194">
        <v>1</v>
      </c>
      <c r="I285" s="195"/>
      <c r="J285" s="196">
        <f>ROUND(I285*H285,2)</f>
        <v>0</v>
      </c>
      <c r="K285" s="192" t="s">
        <v>140</v>
      </c>
      <c r="L285" s="39"/>
      <c r="M285" s="197" t="s">
        <v>19</v>
      </c>
      <c r="N285" s="198" t="s">
        <v>47</v>
      </c>
      <c r="O285" s="64"/>
      <c r="P285" s="199">
        <f>O285*H285</f>
        <v>0</v>
      </c>
      <c r="Q285" s="199">
        <v>0</v>
      </c>
      <c r="R285" s="199">
        <f>Q285*H285</f>
        <v>0</v>
      </c>
      <c r="S285" s="199">
        <v>0</v>
      </c>
      <c r="T285" s="200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01" t="s">
        <v>328</v>
      </c>
      <c r="AT285" s="201" t="s">
        <v>136</v>
      </c>
      <c r="AU285" s="201" t="s">
        <v>87</v>
      </c>
      <c r="AY285" s="17" t="s">
        <v>133</v>
      </c>
      <c r="BE285" s="202">
        <f>IF(N285="základní",J285,0)</f>
        <v>0</v>
      </c>
      <c r="BF285" s="202">
        <f>IF(N285="snížená",J285,0)</f>
        <v>0</v>
      </c>
      <c r="BG285" s="202">
        <f>IF(N285="zákl. přenesená",J285,0)</f>
        <v>0</v>
      </c>
      <c r="BH285" s="202">
        <f>IF(N285="sníž. přenesená",J285,0)</f>
        <v>0</v>
      </c>
      <c r="BI285" s="202">
        <f>IF(N285="nulová",J285,0)</f>
        <v>0</v>
      </c>
      <c r="BJ285" s="17" t="s">
        <v>84</v>
      </c>
      <c r="BK285" s="202">
        <f>ROUND(I285*H285,2)</f>
        <v>0</v>
      </c>
      <c r="BL285" s="17" t="s">
        <v>328</v>
      </c>
      <c r="BM285" s="201" t="s">
        <v>480</v>
      </c>
    </row>
    <row r="286" spans="1:65" s="2" customFormat="1" ht="19.5">
      <c r="A286" s="34"/>
      <c r="B286" s="35"/>
      <c r="C286" s="36"/>
      <c r="D286" s="203" t="s">
        <v>143</v>
      </c>
      <c r="E286" s="36"/>
      <c r="F286" s="204" t="s">
        <v>481</v>
      </c>
      <c r="G286" s="36"/>
      <c r="H286" s="36"/>
      <c r="I286" s="108"/>
      <c r="J286" s="36"/>
      <c r="K286" s="36"/>
      <c r="L286" s="39"/>
      <c r="M286" s="205"/>
      <c r="N286" s="206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143</v>
      </c>
      <c r="AU286" s="17" t="s">
        <v>87</v>
      </c>
    </row>
    <row r="287" spans="1:65" s="2" customFormat="1" ht="21.75" customHeight="1">
      <c r="A287" s="34"/>
      <c r="B287" s="35"/>
      <c r="C287" s="219" t="s">
        <v>482</v>
      </c>
      <c r="D287" s="219" t="s">
        <v>155</v>
      </c>
      <c r="E287" s="220" t="s">
        <v>483</v>
      </c>
      <c r="F287" s="221" t="s">
        <v>484</v>
      </c>
      <c r="G287" s="222" t="s">
        <v>158</v>
      </c>
      <c r="H287" s="223">
        <v>1</v>
      </c>
      <c r="I287" s="224"/>
      <c r="J287" s="225">
        <f>ROUND(I287*H287,2)</f>
        <v>0</v>
      </c>
      <c r="K287" s="221" t="s">
        <v>19</v>
      </c>
      <c r="L287" s="226"/>
      <c r="M287" s="227" t="s">
        <v>19</v>
      </c>
      <c r="N287" s="228" t="s">
        <v>47</v>
      </c>
      <c r="O287" s="64"/>
      <c r="P287" s="199">
        <f>O287*H287</f>
        <v>0</v>
      </c>
      <c r="Q287" s="199">
        <v>4.8000000000000001E-4</v>
      </c>
      <c r="R287" s="199">
        <f>Q287*H287</f>
        <v>4.8000000000000001E-4</v>
      </c>
      <c r="S287" s="199">
        <v>0</v>
      </c>
      <c r="T287" s="200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1" t="s">
        <v>335</v>
      </c>
      <c r="AT287" s="201" t="s">
        <v>155</v>
      </c>
      <c r="AU287" s="201" t="s">
        <v>87</v>
      </c>
      <c r="AY287" s="17" t="s">
        <v>133</v>
      </c>
      <c r="BE287" s="202">
        <f>IF(N287="základní",J287,0)</f>
        <v>0</v>
      </c>
      <c r="BF287" s="202">
        <f>IF(N287="snížená",J287,0)</f>
        <v>0</v>
      </c>
      <c r="BG287" s="202">
        <f>IF(N287="zákl. přenesená",J287,0)</f>
        <v>0</v>
      </c>
      <c r="BH287" s="202">
        <f>IF(N287="sníž. přenesená",J287,0)</f>
        <v>0</v>
      </c>
      <c r="BI287" s="202">
        <f>IF(N287="nulová",J287,0)</f>
        <v>0</v>
      </c>
      <c r="BJ287" s="17" t="s">
        <v>84</v>
      </c>
      <c r="BK287" s="202">
        <f>ROUND(I287*H287,2)</f>
        <v>0</v>
      </c>
      <c r="BL287" s="17" t="s">
        <v>328</v>
      </c>
      <c r="BM287" s="201" t="s">
        <v>485</v>
      </c>
    </row>
    <row r="288" spans="1:65" s="2" customFormat="1">
      <c r="A288" s="34"/>
      <c r="B288" s="35"/>
      <c r="C288" s="36"/>
      <c r="D288" s="203" t="s">
        <v>143</v>
      </c>
      <c r="E288" s="36"/>
      <c r="F288" s="204" t="s">
        <v>484</v>
      </c>
      <c r="G288" s="36"/>
      <c r="H288" s="36"/>
      <c r="I288" s="108"/>
      <c r="J288" s="36"/>
      <c r="K288" s="36"/>
      <c r="L288" s="39"/>
      <c r="M288" s="205"/>
      <c r="N288" s="206"/>
      <c r="O288" s="64"/>
      <c r="P288" s="64"/>
      <c r="Q288" s="64"/>
      <c r="R288" s="64"/>
      <c r="S288" s="64"/>
      <c r="T288" s="65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143</v>
      </c>
      <c r="AU288" s="17" t="s">
        <v>87</v>
      </c>
    </row>
    <row r="289" spans="1:65" s="2" customFormat="1" ht="78">
      <c r="A289" s="34"/>
      <c r="B289" s="35"/>
      <c r="C289" s="36"/>
      <c r="D289" s="203" t="s">
        <v>161</v>
      </c>
      <c r="E289" s="36"/>
      <c r="F289" s="207" t="s">
        <v>486</v>
      </c>
      <c r="G289" s="36"/>
      <c r="H289" s="36"/>
      <c r="I289" s="108"/>
      <c r="J289" s="36"/>
      <c r="K289" s="36"/>
      <c r="L289" s="39"/>
      <c r="M289" s="205"/>
      <c r="N289" s="206"/>
      <c r="O289" s="64"/>
      <c r="P289" s="64"/>
      <c r="Q289" s="64"/>
      <c r="R289" s="64"/>
      <c r="S289" s="64"/>
      <c r="T289" s="65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161</v>
      </c>
      <c r="AU289" s="17" t="s">
        <v>87</v>
      </c>
    </row>
    <row r="290" spans="1:65" s="2" customFormat="1" ht="16.5" customHeight="1">
      <c r="A290" s="34"/>
      <c r="B290" s="35"/>
      <c r="C290" s="190" t="s">
        <v>487</v>
      </c>
      <c r="D290" s="190" t="s">
        <v>136</v>
      </c>
      <c r="E290" s="191" t="s">
        <v>488</v>
      </c>
      <c r="F290" s="192" t="s">
        <v>489</v>
      </c>
      <c r="G290" s="193" t="s">
        <v>158</v>
      </c>
      <c r="H290" s="194">
        <v>6</v>
      </c>
      <c r="I290" s="195"/>
      <c r="J290" s="196">
        <f>ROUND(I290*H290,2)</f>
        <v>0</v>
      </c>
      <c r="K290" s="192" t="s">
        <v>140</v>
      </c>
      <c r="L290" s="39"/>
      <c r="M290" s="197" t="s">
        <v>19</v>
      </c>
      <c r="N290" s="198" t="s">
        <v>47</v>
      </c>
      <c r="O290" s="64"/>
      <c r="P290" s="199">
        <f>O290*H290</f>
        <v>0</v>
      </c>
      <c r="Q290" s="199">
        <v>0</v>
      </c>
      <c r="R290" s="199">
        <f>Q290*H290</f>
        <v>0</v>
      </c>
      <c r="S290" s="199">
        <v>0</v>
      </c>
      <c r="T290" s="200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1" t="s">
        <v>328</v>
      </c>
      <c r="AT290" s="201" t="s">
        <v>136</v>
      </c>
      <c r="AU290" s="201" t="s">
        <v>87</v>
      </c>
      <c r="AY290" s="17" t="s">
        <v>133</v>
      </c>
      <c r="BE290" s="202">
        <f>IF(N290="základní",J290,0)</f>
        <v>0</v>
      </c>
      <c r="BF290" s="202">
        <f>IF(N290="snížená",J290,0)</f>
        <v>0</v>
      </c>
      <c r="BG290" s="202">
        <f>IF(N290="zákl. přenesená",J290,0)</f>
        <v>0</v>
      </c>
      <c r="BH290" s="202">
        <f>IF(N290="sníž. přenesená",J290,0)</f>
        <v>0</v>
      </c>
      <c r="BI290" s="202">
        <f>IF(N290="nulová",J290,0)</f>
        <v>0</v>
      </c>
      <c r="BJ290" s="17" t="s">
        <v>84</v>
      </c>
      <c r="BK290" s="202">
        <f>ROUND(I290*H290,2)</f>
        <v>0</v>
      </c>
      <c r="BL290" s="17" t="s">
        <v>328</v>
      </c>
      <c r="BM290" s="201" t="s">
        <v>490</v>
      </c>
    </row>
    <row r="291" spans="1:65" s="2" customFormat="1" ht="19.5">
      <c r="A291" s="34"/>
      <c r="B291" s="35"/>
      <c r="C291" s="36"/>
      <c r="D291" s="203" t="s">
        <v>143</v>
      </c>
      <c r="E291" s="36"/>
      <c r="F291" s="204" t="s">
        <v>491</v>
      </c>
      <c r="G291" s="36"/>
      <c r="H291" s="36"/>
      <c r="I291" s="108"/>
      <c r="J291" s="36"/>
      <c r="K291" s="36"/>
      <c r="L291" s="39"/>
      <c r="M291" s="205"/>
      <c r="N291" s="206"/>
      <c r="O291" s="64"/>
      <c r="P291" s="64"/>
      <c r="Q291" s="64"/>
      <c r="R291" s="64"/>
      <c r="S291" s="64"/>
      <c r="T291" s="65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143</v>
      </c>
      <c r="AU291" s="17" t="s">
        <v>87</v>
      </c>
    </row>
    <row r="292" spans="1:65" s="13" customFormat="1">
      <c r="B292" s="208"/>
      <c r="C292" s="209"/>
      <c r="D292" s="203" t="s">
        <v>147</v>
      </c>
      <c r="E292" s="210" t="s">
        <v>19</v>
      </c>
      <c r="F292" s="211" t="s">
        <v>492</v>
      </c>
      <c r="G292" s="209"/>
      <c r="H292" s="212">
        <v>6</v>
      </c>
      <c r="I292" s="213"/>
      <c r="J292" s="209"/>
      <c r="K292" s="209"/>
      <c r="L292" s="214"/>
      <c r="M292" s="215"/>
      <c r="N292" s="216"/>
      <c r="O292" s="216"/>
      <c r="P292" s="216"/>
      <c r="Q292" s="216"/>
      <c r="R292" s="216"/>
      <c r="S292" s="216"/>
      <c r="T292" s="217"/>
      <c r="AT292" s="218" t="s">
        <v>147</v>
      </c>
      <c r="AU292" s="218" t="s">
        <v>87</v>
      </c>
      <c r="AV292" s="13" t="s">
        <v>87</v>
      </c>
      <c r="AW292" s="13" t="s">
        <v>35</v>
      </c>
      <c r="AX292" s="13" t="s">
        <v>84</v>
      </c>
      <c r="AY292" s="218" t="s">
        <v>133</v>
      </c>
    </row>
    <row r="293" spans="1:65" s="2" customFormat="1" ht="33" customHeight="1">
      <c r="A293" s="34"/>
      <c r="B293" s="35"/>
      <c r="C293" s="190" t="s">
        <v>493</v>
      </c>
      <c r="D293" s="190" t="s">
        <v>136</v>
      </c>
      <c r="E293" s="191" t="s">
        <v>494</v>
      </c>
      <c r="F293" s="192" t="s">
        <v>495</v>
      </c>
      <c r="G293" s="193" t="s">
        <v>158</v>
      </c>
      <c r="H293" s="194">
        <v>1</v>
      </c>
      <c r="I293" s="195"/>
      <c r="J293" s="196">
        <f>ROUND(I293*H293,2)</f>
        <v>0</v>
      </c>
      <c r="K293" s="192" t="s">
        <v>140</v>
      </c>
      <c r="L293" s="39"/>
      <c r="M293" s="197" t="s">
        <v>19</v>
      </c>
      <c r="N293" s="198" t="s">
        <v>47</v>
      </c>
      <c r="O293" s="64"/>
      <c r="P293" s="199">
        <f>O293*H293</f>
        <v>0</v>
      </c>
      <c r="Q293" s="199">
        <v>0</v>
      </c>
      <c r="R293" s="199">
        <f>Q293*H293</f>
        <v>0</v>
      </c>
      <c r="S293" s="199">
        <v>0</v>
      </c>
      <c r="T293" s="200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01" t="s">
        <v>328</v>
      </c>
      <c r="AT293" s="201" t="s">
        <v>136</v>
      </c>
      <c r="AU293" s="201" t="s">
        <v>87</v>
      </c>
      <c r="AY293" s="17" t="s">
        <v>133</v>
      </c>
      <c r="BE293" s="202">
        <f>IF(N293="základní",J293,0)</f>
        <v>0</v>
      </c>
      <c r="BF293" s="202">
        <f>IF(N293="snížená",J293,0)</f>
        <v>0</v>
      </c>
      <c r="BG293" s="202">
        <f>IF(N293="zákl. přenesená",J293,0)</f>
        <v>0</v>
      </c>
      <c r="BH293" s="202">
        <f>IF(N293="sníž. přenesená",J293,0)</f>
        <v>0</v>
      </c>
      <c r="BI293" s="202">
        <f>IF(N293="nulová",J293,0)</f>
        <v>0</v>
      </c>
      <c r="BJ293" s="17" t="s">
        <v>84</v>
      </c>
      <c r="BK293" s="202">
        <f>ROUND(I293*H293,2)</f>
        <v>0</v>
      </c>
      <c r="BL293" s="17" t="s">
        <v>328</v>
      </c>
      <c r="BM293" s="201" t="s">
        <v>496</v>
      </c>
    </row>
    <row r="294" spans="1:65" s="2" customFormat="1" ht="29.25">
      <c r="A294" s="34"/>
      <c r="B294" s="35"/>
      <c r="C294" s="36"/>
      <c r="D294" s="203" t="s">
        <v>143</v>
      </c>
      <c r="E294" s="36"/>
      <c r="F294" s="204" t="s">
        <v>495</v>
      </c>
      <c r="G294" s="36"/>
      <c r="H294" s="36"/>
      <c r="I294" s="108"/>
      <c r="J294" s="36"/>
      <c r="K294" s="36"/>
      <c r="L294" s="39"/>
      <c r="M294" s="205"/>
      <c r="N294" s="206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143</v>
      </c>
      <c r="AU294" s="17" t="s">
        <v>87</v>
      </c>
    </row>
    <row r="295" spans="1:65" s="2" customFormat="1" ht="97.5">
      <c r="A295" s="34"/>
      <c r="B295" s="35"/>
      <c r="C295" s="36"/>
      <c r="D295" s="203" t="s">
        <v>161</v>
      </c>
      <c r="E295" s="36"/>
      <c r="F295" s="207" t="s">
        <v>497</v>
      </c>
      <c r="G295" s="36"/>
      <c r="H295" s="36"/>
      <c r="I295" s="108"/>
      <c r="J295" s="36"/>
      <c r="K295" s="36"/>
      <c r="L295" s="39"/>
      <c r="M295" s="205"/>
      <c r="N295" s="206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161</v>
      </c>
      <c r="AU295" s="17" t="s">
        <v>87</v>
      </c>
    </row>
    <row r="296" spans="1:65" s="13" customFormat="1">
      <c r="B296" s="208"/>
      <c r="C296" s="209"/>
      <c r="D296" s="203" t="s">
        <v>147</v>
      </c>
      <c r="E296" s="210" t="s">
        <v>19</v>
      </c>
      <c r="F296" s="211" t="s">
        <v>84</v>
      </c>
      <c r="G296" s="209"/>
      <c r="H296" s="212">
        <v>1</v>
      </c>
      <c r="I296" s="213"/>
      <c r="J296" s="209"/>
      <c r="K296" s="209"/>
      <c r="L296" s="214"/>
      <c r="M296" s="215"/>
      <c r="N296" s="216"/>
      <c r="O296" s="216"/>
      <c r="P296" s="216"/>
      <c r="Q296" s="216"/>
      <c r="R296" s="216"/>
      <c r="S296" s="216"/>
      <c r="T296" s="217"/>
      <c r="AT296" s="218" t="s">
        <v>147</v>
      </c>
      <c r="AU296" s="218" t="s">
        <v>87</v>
      </c>
      <c r="AV296" s="13" t="s">
        <v>87</v>
      </c>
      <c r="AW296" s="13" t="s">
        <v>35</v>
      </c>
      <c r="AX296" s="13" t="s">
        <v>84</v>
      </c>
      <c r="AY296" s="218" t="s">
        <v>133</v>
      </c>
    </row>
    <row r="297" spans="1:65" s="2" customFormat="1" ht="16.5" customHeight="1">
      <c r="A297" s="34"/>
      <c r="B297" s="35"/>
      <c r="C297" s="190" t="s">
        <v>498</v>
      </c>
      <c r="D297" s="190" t="s">
        <v>136</v>
      </c>
      <c r="E297" s="191" t="s">
        <v>499</v>
      </c>
      <c r="F297" s="192" t="s">
        <v>500</v>
      </c>
      <c r="G297" s="193" t="s">
        <v>158</v>
      </c>
      <c r="H297" s="194">
        <v>6</v>
      </c>
      <c r="I297" s="195"/>
      <c r="J297" s="196">
        <f>ROUND(I297*H297,2)</f>
        <v>0</v>
      </c>
      <c r="K297" s="192" t="s">
        <v>140</v>
      </c>
      <c r="L297" s="39"/>
      <c r="M297" s="197" t="s">
        <v>19</v>
      </c>
      <c r="N297" s="198" t="s">
        <v>47</v>
      </c>
      <c r="O297" s="64"/>
      <c r="P297" s="199">
        <f>O297*H297</f>
        <v>0</v>
      </c>
      <c r="Q297" s="199">
        <v>0</v>
      </c>
      <c r="R297" s="199">
        <f>Q297*H297</f>
        <v>0</v>
      </c>
      <c r="S297" s="199">
        <v>0</v>
      </c>
      <c r="T297" s="200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01" t="s">
        <v>328</v>
      </c>
      <c r="AT297" s="201" t="s">
        <v>136</v>
      </c>
      <c r="AU297" s="201" t="s">
        <v>87</v>
      </c>
      <c r="AY297" s="17" t="s">
        <v>133</v>
      </c>
      <c r="BE297" s="202">
        <f>IF(N297="základní",J297,0)</f>
        <v>0</v>
      </c>
      <c r="BF297" s="202">
        <f>IF(N297="snížená",J297,0)</f>
        <v>0</v>
      </c>
      <c r="BG297" s="202">
        <f>IF(N297="zákl. přenesená",J297,0)</f>
        <v>0</v>
      </c>
      <c r="BH297" s="202">
        <f>IF(N297="sníž. přenesená",J297,0)</f>
        <v>0</v>
      </c>
      <c r="BI297" s="202">
        <f>IF(N297="nulová",J297,0)</f>
        <v>0</v>
      </c>
      <c r="BJ297" s="17" t="s">
        <v>84</v>
      </c>
      <c r="BK297" s="202">
        <f>ROUND(I297*H297,2)</f>
        <v>0</v>
      </c>
      <c r="BL297" s="17" t="s">
        <v>328</v>
      </c>
      <c r="BM297" s="201" t="s">
        <v>501</v>
      </c>
    </row>
    <row r="298" spans="1:65" s="2" customFormat="1">
      <c r="A298" s="34"/>
      <c r="B298" s="35"/>
      <c r="C298" s="36"/>
      <c r="D298" s="203" t="s">
        <v>143</v>
      </c>
      <c r="E298" s="36"/>
      <c r="F298" s="204" t="s">
        <v>502</v>
      </c>
      <c r="G298" s="36"/>
      <c r="H298" s="36"/>
      <c r="I298" s="108"/>
      <c r="J298" s="36"/>
      <c r="K298" s="36"/>
      <c r="L298" s="39"/>
      <c r="M298" s="205"/>
      <c r="N298" s="206"/>
      <c r="O298" s="64"/>
      <c r="P298" s="64"/>
      <c r="Q298" s="64"/>
      <c r="R298" s="64"/>
      <c r="S298" s="64"/>
      <c r="T298" s="65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143</v>
      </c>
      <c r="AU298" s="17" t="s">
        <v>87</v>
      </c>
    </row>
    <row r="299" spans="1:65" s="13" customFormat="1">
      <c r="B299" s="208"/>
      <c r="C299" s="209"/>
      <c r="D299" s="203" t="s">
        <v>147</v>
      </c>
      <c r="E299" s="210" t="s">
        <v>19</v>
      </c>
      <c r="F299" s="211" t="s">
        <v>492</v>
      </c>
      <c r="G299" s="209"/>
      <c r="H299" s="212">
        <v>6</v>
      </c>
      <c r="I299" s="213"/>
      <c r="J299" s="209"/>
      <c r="K299" s="209"/>
      <c r="L299" s="214"/>
      <c r="M299" s="215"/>
      <c r="N299" s="216"/>
      <c r="O299" s="216"/>
      <c r="P299" s="216"/>
      <c r="Q299" s="216"/>
      <c r="R299" s="216"/>
      <c r="S299" s="216"/>
      <c r="T299" s="217"/>
      <c r="AT299" s="218" t="s">
        <v>147</v>
      </c>
      <c r="AU299" s="218" t="s">
        <v>87</v>
      </c>
      <c r="AV299" s="13" t="s">
        <v>87</v>
      </c>
      <c r="AW299" s="13" t="s">
        <v>35</v>
      </c>
      <c r="AX299" s="13" t="s">
        <v>84</v>
      </c>
      <c r="AY299" s="218" t="s">
        <v>133</v>
      </c>
    </row>
    <row r="300" spans="1:65" s="2" customFormat="1" ht="16.5" customHeight="1">
      <c r="A300" s="34"/>
      <c r="B300" s="35"/>
      <c r="C300" s="219" t="s">
        <v>503</v>
      </c>
      <c r="D300" s="219" t="s">
        <v>155</v>
      </c>
      <c r="E300" s="220" t="s">
        <v>504</v>
      </c>
      <c r="F300" s="221" t="s">
        <v>505</v>
      </c>
      <c r="G300" s="222" t="s">
        <v>158</v>
      </c>
      <c r="H300" s="223">
        <v>1</v>
      </c>
      <c r="I300" s="224"/>
      <c r="J300" s="225">
        <f>ROUND(I300*H300,2)</f>
        <v>0</v>
      </c>
      <c r="K300" s="221" t="s">
        <v>19</v>
      </c>
      <c r="L300" s="226"/>
      <c r="M300" s="227" t="s">
        <v>19</v>
      </c>
      <c r="N300" s="228" t="s">
        <v>47</v>
      </c>
      <c r="O300" s="64"/>
      <c r="P300" s="199">
        <f>O300*H300</f>
        <v>0</v>
      </c>
      <c r="Q300" s="199">
        <v>0</v>
      </c>
      <c r="R300" s="199">
        <f>Q300*H300</f>
        <v>0</v>
      </c>
      <c r="S300" s="199">
        <v>0</v>
      </c>
      <c r="T300" s="200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01" t="s">
        <v>335</v>
      </c>
      <c r="AT300" s="201" t="s">
        <v>155</v>
      </c>
      <c r="AU300" s="201" t="s">
        <v>87</v>
      </c>
      <c r="AY300" s="17" t="s">
        <v>133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17" t="s">
        <v>84</v>
      </c>
      <c r="BK300" s="202">
        <f>ROUND(I300*H300,2)</f>
        <v>0</v>
      </c>
      <c r="BL300" s="17" t="s">
        <v>328</v>
      </c>
      <c r="BM300" s="201" t="s">
        <v>506</v>
      </c>
    </row>
    <row r="301" spans="1:65" s="2" customFormat="1">
      <c r="A301" s="34"/>
      <c r="B301" s="35"/>
      <c r="C301" s="36"/>
      <c r="D301" s="203" t="s">
        <v>143</v>
      </c>
      <c r="E301" s="36"/>
      <c r="F301" s="204" t="s">
        <v>505</v>
      </c>
      <c r="G301" s="36"/>
      <c r="H301" s="36"/>
      <c r="I301" s="108"/>
      <c r="J301" s="36"/>
      <c r="K301" s="36"/>
      <c r="L301" s="39"/>
      <c r="M301" s="205"/>
      <c r="N301" s="206"/>
      <c r="O301" s="64"/>
      <c r="P301" s="64"/>
      <c r="Q301" s="64"/>
      <c r="R301" s="64"/>
      <c r="S301" s="64"/>
      <c r="T301" s="65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143</v>
      </c>
      <c r="AU301" s="17" t="s">
        <v>87</v>
      </c>
    </row>
    <row r="302" spans="1:65" s="2" customFormat="1" ht="292.5">
      <c r="A302" s="34"/>
      <c r="B302" s="35"/>
      <c r="C302" s="36"/>
      <c r="D302" s="203" t="s">
        <v>161</v>
      </c>
      <c r="E302" s="36"/>
      <c r="F302" s="207" t="s">
        <v>507</v>
      </c>
      <c r="G302" s="36"/>
      <c r="H302" s="36"/>
      <c r="I302" s="108"/>
      <c r="J302" s="36"/>
      <c r="K302" s="36"/>
      <c r="L302" s="39"/>
      <c r="M302" s="205"/>
      <c r="N302" s="206"/>
      <c r="O302" s="64"/>
      <c r="P302" s="64"/>
      <c r="Q302" s="64"/>
      <c r="R302" s="64"/>
      <c r="S302" s="64"/>
      <c r="T302" s="65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161</v>
      </c>
      <c r="AU302" s="17" t="s">
        <v>87</v>
      </c>
    </row>
    <row r="303" spans="1:65" s="2" customFormat="1" ht="21.75" customHeight="1">
      <c r="A303" s="34"/>
      <c r="B303" s="35"/>
      <c r="C303" s="219" t="s">
        <v>508</v>
      </c>
      <c r="D303" s="219" t="s">
        <v>155</v>
      </c>
      <c r="E303" s="220" t="s">
        <v>509</v>
      </c>
      <c r="F303" s="221" t="s">
        <v>510</v>
      </c>
      <c r="G303" s="222" t="s">
        <v>158</v>
      </c>
      <c r="H303" s="223">
        <v>2</v>
      </c>
      <c r="I303" s="224"/>
      <c r="J303" s="225">
        <f>ROUND(I303*H303,2)</f>
        <v>0</v>
      </c>
      <c r="K303" s="221" t="s">
        <v>19</v>
      </c>
      <c r="L303" s="226"/>
      <c r="M303" s="227" t="s">
        <v>19</v>
      </c>
      <c r="N303" s="228" t="s">
        <v>47</v>
      </c>
      <c r="O303" s="64"/>
      <c r="P303" s="199">
        <f>O303*H303</f>
        <v>0</v>
      </c>
      <c r="Q303" s="199">
        <v>0</v>
      </c>
      <c r="R303" s="199">
        <f>Q303*H303</f>
        <v>0</v>
      </c>
      <c r="S303" s="199">
        <v>0</v>
      </c>
      <c r="T303" s="200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01" t="s">
        <v>335</v>
      </c>
      <c r="AT303" s="201" t="s">
        <v>155</v>
      </c>
      <c r="AU303" s="201" t="s">
        <v>87</v>
      </c>
      <c r="AY303" s="17" t="s">
        <v>133</v>
      </c>
      <c r="BE303" s="202">
        <f>IF(N303="základní",J303,0)</f>
        <v>0</v>
      </c>
      <c r="BF303" s="202">
        <f>IF(N303="snížená",J303,0)</f>
        <v>0</v>
      </c>
      <c r="BG303" s="202">
        <f>IF(N303="zákl. přenesená",J303,0)</f>
        <v>0</v>
      </c>
      <c r="BH303" s="202">
        <f>IF(N303="sníž. přenesená",J303,0)</f>
        <v>0</v>
      </c>
      <c r="BI303" s="202">
        <f>IF(N303="nulová",J303,0)</f>
        <v>0</v>
      </c>
      <c r="BJ303" s="17" t="s">
        <v>84</v>
      </c>
      <c r="BK303" s="202">
        <f>ROUND(I303*H303,2)</f>
        <v>0</v>
      </c>
      <c r="BL303" s="17" t="s">
        <v>328</v>
      </c>
      <c r="BM303" s="201" t="s">
        <v>511</v>
      </c>
    </row>
    <row r="304" spans="1:65" s="2" customFormat="1" ht="19.5">
      <c r="A304" s="34"/>
      <c r="B304" s="35"/>
      <c r="C304" s="36"/>
      <c r="D304" s="203" t="s">
        <v>143</v>
      </c>
      <c r="E304" s="36"/>
      <c r="F304" s="204" t="s">
        <v>510</v>
      </c>
      <c r="G304" s="36"/>
      <c r="H304" s="36"/>
      <c r="I304" s="108"/>
      <c r="J304" s="36"/>
      <c r="K304" s="36"/>
      <c r="L304" s="39"/>
      <c r="M304" s="205"/>
      <c r="N304" s="206"/>
      <c r="O304" s="64"/>
      <c r="P304" s="64"/>
      <c r="Q304" s="64"/>
      <c r="R304" s="64"/>
      <c r="S304" s="64"/>
      <c r="T304" s="65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143</v>
      </c>
      <c r="AU304" s="17" t="s">
        <v>87</v>
      </c>
    </row>
    <row r="305" spans="1:65" s="2" customFormat="1" ht="146.25">
      <c r="A305" s="34"/>
      <c r="B305" s="35"/>
      <c r="C305" s="36"/>
      <c r="D305" s="203" t="s">
        <v>161</v>
      </c>
      <c r="E305" s="36"/>
      <c r="F305" s="207" t="s">
        <v>512</v>
      </c>
      <c r="G305" s="36"/>
      <c r="H305" s="36"/>
      <c r="I305" s="108"/>
      <c r="J305" s="36"/>
      <c r="K305" s="36"/>
      <c r="L305" s="39"/>
      <c r="M305" s="205"/>
      <c r="N305" s="206"/>
      <c r="O305" s="64"/>
      <c r="P305" s="64"/>
      <c r="Q305" s="64"/>
      <c r="R305" s="64"/>
      <c r="S305" s="64"/>
      <c r="T305" s="65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161</v>
      </c>
      <c r="AU305" s="17" t="s">
        <v>87</v>
      </c>
    </row>
    <row r="306" spans="1:65" s="2" customFormat="1" ht="16.5" customHeight="1">
      <c r="A306" s="34"/>
      <c r="B306" s="35"/>
      <c r="C306" s="190" t="s">
        <v>513</v>
      </c>
      <c r="D306" s="190" t="s">
        <v>136</v>
      </c>
      <c r="E306" s="191" t="s">
        <v>514</v>
      </c>
      <c r="F306" s="192" t="s">
        <v>515</v>
      </c>
      <c r="G306" s="193" t="s">
        <v>158</v>
      </c>
      <c r="H306" s="194">
        <v>6</v>
      </c>
      <c r="I306" s="195"/>
      <c r="J306" s="196">
        <f>ROUND(I306*H306,2)</f>
        <v>0</v>
      </c>
      <c r="K306" s="192" t="s">
        <v>140</v>
      </c>
      <c r="L306" s="39"/>
      <c r="M306" s="197" t="s">
        <v>19</v>
      </c>
      <c r="N306" s="198" t="s">
        <v>47</v>
      </c>
      <c r="O306" s="64"/>
      <c r="P306" s="199">
        <f>O306*H306</f>
        <v>0</v>
      </c>
      <c r="Q306" s="199">
        <v>0</v>
      </c>
      <c r="R306" s="199">
        <f>Q306*H306</f>
        <v>0</v>
      </c>
      <c r="S306" s="199">
        <v>0</v>
      </c>
      <c r="T306" s="200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01" t="s">
        <v>328</v>
      </c>
      <c r="AT306" s="201" t="s">
        <v>136</v>
      </c>
      <c r="AU306" s="201" t="s">
        <v>87</v>
      </c>
      <c r="AY306" s="17" t="s">
        <v>133</v>
      </c>
      <c r="BE306" s="202">
        <f>IF(N306="základní",J306,0)</f>
        <v>0</v>
      </c>
      <c r="BF306" s="202">
        <f>IF(N306="snížená",J306,0)</f>
        <v>0</v>
      </c>
      <c r="BG306" s="202">
        <f>IF(N306="zákl. přenesená",J306,0)</f>
        <v>0</v>
      </c>
      <c r="BH306" s="202">
        <f>IF(N306="sníž. přenesená",J306,0)</f>
        <v>0</v>
      </c>
      <c r="BI306" s="202">
        <f>IF(N306="nulová",J306,0)</f>
        <v>0</v>
      </c>
      <c r="BJ306" s="17" t="s">
        <v>84</v>
      </c>
      <c r="BK306" s="202">
        <f>ROUND(I306*H306,2)</f>
        <v>0</v>
      </c>
      <c r="BL306" s="17" t="s">
        <v>328</v>
      </c>
      <c r="BM306" s="201" t="s">
        <v>516</v>
      </c>
    </row>
    <row r="307" spans="1:65" s="2" customFormat="1" ht="19.5">
      <c r="A307" s="34"/>
      <c r="B307" s="35"/>
      <c r="C307" s="36"/>
      <c r="D307" s="203" t="s">
        <v>143</v>
      </c>
      <c r="E307" s="36"/>
      <c r="F307" s="204" t="s">
        <v>517</v>
      </c>
      <c r="G307" s="36"/>
      <c r="H307" s="36"/>
      <c r="I307" s="108"/>
      <c r="J307" s="36"/>
      <c r="K307" s="36"/>
      <c r="L307" s="39"/>
      <c r="M307" s="205"/>
      <c r="N307" s="206"/>
      <c r="O307" s="64"/>
      <c r="P307" s="64"/>
      <c r="Q307" s="64"/>
      <c r="R307" s="64"/>
      <c r="S307" s="64"/>
      <c r="T307" s="65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143</v>
      </c>
      <c r="AU307" s="17" t="s">
        <v>87</v>
      </c>
    </row>
    <row r="308" spans="1:65" s="2" customFormat="1" ht="19.5">
      <c r="A308" s="34"/>
      <c r="B308" s="35"/>
      <c r="C308" s="36"/>
      <c r="D308" s="203" t="s">
        <v>161</v>
      </c>
      <c r="E308" s="36"/>
      <c r="F308" s="207" t="s">
        <v>518</v>
      </c>
      <c r="G308" s="36"/>
      <c r="H308" s="36"/>
      <c r="I308" s="108"/>
      <c r="J308" s="36"/>
      <c r="K308" s="36"/>
      <c r="L308" s="39"/>
      <c r="M308" s="205"/>
      <c r="N308" s="206"/>
      <c r="O308" s="64"/>
      <c r="P308" s="64"/>
      <c r="Q308" s="64"/>
      <c r="R308" s="64"/>
      <c r="S308" s="64"/>
      <c r="T308" s="65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161</v>
      </c>
      <c r="AU308" s="17" t="s">
        <v>87</v>
      </c>
    </row>
    <row r="309" spans="1:65" s="13" customFormat="1">
      <c r="B309" s="208"/>
      <c r="C309" s="209"/>
      <c r="D309" s="203" t="s">
        <v>147</v>
      </c>
      <c r="E309" s="210" t="s">
        <v>19</v>
      </c>
      <c r="F309" s="211" t="s">
        <v>519</v>
      </c>
      <c r="G309" s="209"/>
      <c r="H309" s="212">
        <v>6</v>
      </c>
      <c r="I309" s="213"/>
      <c r="J309" s="209"/>
      <c r="K309" s="209"/>
      <c r="L309" s="214"/>
      <c r="M309" s="215"/>
      <c r="N309" s="216"/>
      <c r="O309" s="216"/>
      <c r="P309" s="216"/>
      <c r="Q309" s="216"/>
      <c r="R309" s="216"/>
      <c r="S309" s="216"/>
      <c r="T309" s="217"/>
      <c r="AT309" s="218" t="s">
        <v>147</v>
      </c>
      <c r="AU309" s="218" t="s">
        <v>87</v>
      </c>
      <c r="AV309" s="13" t="s">
        <v>87</v>
      </c>
      <c r="AW309" s="13" t="s">
        <v>35</v>
      </c>
      <c r="AX309" s="13" t="s">
        <v>84</v>
      </c>
      <c r="AY309" s="218" t="s">
        <v>133</v>
      </c>
    </row>
    <row r="310" spans="1:65" s="2" customFormat="1" ht="21.75" customHeight="1">
      <c r="A310" s="34"/>
      <c r="B310" s="35"/>
      <c r="C310" s="190" t="s">
        <v>520</v>
      </c>
      <c r="D310" s="190" t="s">
        <v>136</v>
      </c>
      <c r="E310" s="191" t="s">
        <v>521</v>
      </c>
      <c r="F310" s="192" t="s">
        <v>522</v>
      </c>
      <c r="G310" s="193" t="s">
        <v>158</v>
      </c>
      <c r="H310" s="194">
        <v>1</v>
      </c>
      <c r="I310" s="195"/>
      <c r="J310" s="196">
        <f>ROUND(I310*H310,2)</f>
        <v>0</v>
      </c>
      <c r="K310" s="192" t="s">
        <v>19</v>
      </c>
      <c r="L310" s="39"/>
      <c r="M310" s="197" t="s">
        <v>19</v>
      </c>
      <c r="N310" s="198" t="s">
        <v>47</v>
      </c>
      <c r="O310" s="64"/>
      <c r="P310" s="199">
        <f>O310*H310</f>
        <v>0</v>
      </c>
      <c r="Q310" s="199">
        <v>0</v>
      </c>
      <c r="R310" s="199">
        <f>Q310*H310</f>
        <v>0</v>
      </c>
      <c r="S310" s="199">
        <v>0</v>
      </c>
      <c r="T310" s="200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01" t="s">
        <v>328</v>
      </c>
      <c r="AT310" s="201" t="s">
        <v>136</v>
      </c>
      <c r="AU310" s="201" t="s">
        <v>87</v>
      </c>
      <c r="AY310" s="17" t="s">
        <v>133</v>
      </c>
      <c r="BE310" s="202">
        <f>IF(N310="základní",J310,0)</f>
        <v>0</v>
      </c>
      <c r="BF310" s="202">
        <f>IF(N310="snížená",J310,0)</f>
        <v>0</v>
      </c>
      <c r="BG310" s="202">
        <f>IF(N310="zákl. přenesená",J310,0)</f>
        <v>0</v>
      </c>
      <c r="BH310" s="202">
        <f>IF(N310="sníž. přenesená",J310,0)</f>
        <v>0</v>
      </c>
      <c r="BI310" s="202">
        <f>IF(N310="nulová",J310,0)</f>
        <v>0</v>
      </c>
      <c r="BJ310" s="17" t="s">
        <v>84</v>
      </c>
      <c r="BK310" s="202">
        <f>ROUND(I310*H310,2)</f>
        <v>0</v>
      </c>
      <c r="BL310" s="17" t="s">
        <v>328</v>
      </c>
      <c r="BM310" s="201" t="s">
        <v>523</v>
      </c>
    </row>
    <row r="311" spans="1:65" s="2" customFormat="1">
      <c r="A311" s="34"/>
      <c r="B311" s="35"/>
      <c r="C311" s="36"/>
      <c r="D311" s="203" t="s">
        <v>143</v>
      </c>
      <c r="E311" s="36"/>
      <c r="F311" s="204" t="s">
        <v>522</v>
      </c>
      <c r="G311" s="36"/>
      <c r="H311" s="36"/>
      <c r="I311" s="108"/>
      <c r="J311" s="36"/>
      <c r="K311" s="36"/>
      <c r="L311" s="39"/>
      <c r="M311" s="205"/>
      <c r="N311" s="206"/>
      <c r="O311" s="64"/>
      <c r="P311" s="64"/>
      <c r="Q311" s="64"/>
      <c r="R311" s="64"/>
      <c r="S311" s="64"/>
      <c r="T311" s="65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143</v>
      </c>
      <c r="AU311" s="17" t="s">
        <v>87</v>
      </c>
    </row>
    <row r="312" spans="1:65" s="2" customFormat="1" ht="19.5">
      <c r="A312" s="34"/>
      <c r="B312" s="35"/>
      <c r="C312" s="36"/>
      <c r="D312" s="203" t="s">
        <v>161</v>
      </c>
      <c r="E312" s="36"/>
      <c r="F312" s="207" t="s">
        <v>471</v>
      </c>
      <c r="G312" s="36"/>
      <c r="H312" s="36"/>
      <c r="I312" s="108"/>
      <c r="J312" s="36"/>
      <c r="K312" s="36"/>
      <c r="L312" s="39"/>
      <c r="M312" s="205"/>
      <c r="N312" s="206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161</v>
      </c>
      <c r="AU312" s="17" t="s">
        <v>87</v>
      </c>
    </row>
    <row r="313" spans="1:65" s="2" customFormat="1" ht="16.5" customHeight="1">
      <c r="A313" s="34"/>
      <c r="B313" s="35"/>
      <c r="C313" s="219" t="s">
        <v>524</v>
      </c>
      <c r="D313" s="219" t="s">
        <v>155</v>
      </c>
      <c r="E313" s="220" t="s">
        <v>525</v>
      </c>
      <c r="F313" s="221" t="s">
        <v>526</v>
      </c>
      <c r="G313" s="222" t="s">
        <v>158</v>
      </c>
      <c r="H313" s="223">
        <v>1</v>
      </c>
      <c r="I313" s="224"/>
      <c r="J313" s="225">
        <f>ROUND(I313*H313,2)</f>
        <v>0</v>
      </c>
      <c r="K313" s="221" t="s">
        <v>19</v>
      </c>
      <c r="L313" s="226"/>
      <c r="M313" s="227" t="s">
        <v>19</v>
      </c>
      <c r="N313" s="228" t="s">
        <v>47</v>
      </c>
      <c r="O313" s="64"/>
      <c r="P313" s="199">
        <f>O313*H313</f>
        <v>0</v>
      </c>
      <c r="Q313" s="199">
        <v>0</v>
      </c>
      <c r="R313" s="199">
        <f>Q313*H313</f>
        <v>0</v>
      </c>
      <c r="S313" s="199">
        <v>0</v>
      </c>
      <c r="T313" s="200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01" t="s">
        <v>335</v>
      </c>
      <c r="AT313" s="201" t="s">
        <v>155</v>
      </c>
      <c r="AU313" s="201" t="s">
        <v>87</v>
      </c>
      <c r="AY313" s="17" t="s">
        <v>133</v>
      </c>
      <c r="BE313" s="202">
        <f>IF(N313="základní",J313,0)</f>
        <v>0</v>
      </c>
      <c r="BF313" s="202">
        <f>IF(N313="snížená",J313,0)</f>
        <v>0</v>
      </c>
      <c r="BG313" s="202">
        <f>IF(N313="zákl. přenesená",J313,0)</f>
        <v>0</v>
      </c>
      <c r="BH313" s="202">
        <f>IF(N313="sníž. přenesená",J313,0)</f>
        <v>0</v>
      </c>
      <c r="BI313" s="202">
        <f>IF(N313="nulová",J313,0)</f>
        <v>0</v>
      </c>
      <c r="BJ313" s="17" t="s">
        <v>84</v>
      </c>
      <c r="BK313" s="202">
        <f>ROUND(I313*H313,2)</f>
        <v>0</v>
      </c>
      <c r="BL313" s="17" t="s">
        <v>328</v>
      </c>
      <c r="BM313" s="201" t="s">
        <v>527</v>
      </c>
    </row>
    <row r="314" spans="1:65" s="2" customFormat="1">
      <c r="A314" s="34"/>
      <c r="B314" s="35"/>
      <c r="C314" s="36"/>
      <c r="D314" s="203" t="s">
        <v>143</v>
      </c>
      <c r="E314" s="36"/>
      <c r="F314" s="204" t="s">
        <v>526</v>
      </c>
      <c r="G314" s="36"/>
      <c r="H314" s="36"/>
      <c r="I314" s="108"/>
      <c r="J314" s="36"/>
      <c r="K314" s="36"/>
      <c r="L314" s="39"/>
      <c r="M314" s="205"/>
      <c r="N314" s="206"/>
      <c r="O314" s="64"/>
      <c r="P314" s="64"/>
      <c r="Q314" s="64"/>
      <c r="R314" s="64"/>
      <c r="S314" s="64"/>
      <c r="T314" s="65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143</v>
      </c>
      <c r="AU314" s="17" t="s">
        <v>87</v>
      </c>
    </row>
    <row r="315" spans="1:65" s="2" customFormat="1" ht="19.5">
      <c r="A315" s="34"/>
      <c r="B315" s="35"/>
      <c r="C315" s="36"/>
      <c r="D315" s="203" t="s">
        <v>161</v>
      </c>
      <c r="E315" s="36"/>
      <c r="F315" s="207" t="s">
        <v>528</v>
      </c>
      <c r="G315" s="36"/>
      <c r="H315" s="36"/>
      <c r="I315" s="108"/>
      <c r="J315" s="36"/>
      <c r="K315" s="36"/>
      <c r="L315" s="39"/>
      <c r="M315" s="205"/>
      <c r="N315" s="206"/>
      <c r="O315" s="64"/>
      <c r="P315" s="64"/>
      <c r="Q315" s="64"/>
      <c r="R315" s="64"/>
      <c r="S315" s="64"/>
      <c r="T315" s="65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161</v>
      </c>
      <c r="AU315" s="17" t="s">
        <v>87</v>
      </c>
    </row>
    <row r="316" spans="1:65" s="12" customFormat="1" ht="25.9" customHeight="1">
      <c r="B316" s="174"/>
      <c r="C316" s="175"/>
      <c r="D316" s="176" t="s">
        <v>75</v>
      </c>
      <c r="E316" s="177" t="s">
        <v>529</v>
      </c>
      <c r="F316" s="177" t="s">
        <v>530</v>
      </c>
      <c r="G316" s="175"/>
      <c r="H316" s="175"/>
      <c r="I316" s="178"/>
      <c r="J316" s="179">
        <f>BK316</f>
        <v>0</v>
      </c>
      <c r="K316" s="175"/>
      <c r="L316" s="180"/>
      <c r="M316" s="181"/>
      <c r="N316" s="182"/>
      <c r="O316" s="182"/>
      <c r="P316" s="183">
        <f>SUM(P317:P330)</f>
        <v>0</v>
      </c>
      <c r="Q316" s="182"/>
      <c r="R316" s="183">
        <f>SUM(R317:R330)</f>
        <v>0</v>
      </c>
      <c r="S316" s="182"/>
      <c r="T316" s="184">
        <f>SUM(T317:T330)</f>
        <v>0</v>
      </c>
      <c r="AR316" s="185" t="s">
        <v>141</v>
      </c>
      <c r="AT316" s="186" t="s">
        <v>75</v>
      </c>
      <c r="AU316" s="186" t="s">
        <v>76</v>
      </c>
      <c r="AY316" s="185" t="s">
        <v>133</v>
      </c>
      <c r="BK316" s="187">
        <f>SUM(BK317:BK330)</f>
        <v>0</v>
      </c>
    </row>
    <row r="317" spans="1:65" s="2" customFormat="1" ht="16.5" customHeight="1">
      <c r="A317" s="34"/>
      <c r="B317" s="35"/>
      <c r="C317" s="190" t="s">
        <v>531</v>
      </c>
      <c r="D317" s="190" t="s">
        <v>136</v>
      </c>
      <c r="E317" s="191" t="s">
        <v>532</v>
      </c>
      <c r="F317" s="192" t="s">
        <v>533</v>
      </c>
      <c r="G317" s="193" t="s">
        <v>276</v>
      </c>
      <c r="H317" s="194">
        <v>64</v>
      </c>
      <c r="I317" s="195"/>
      <c r="J317" s="196">
        <f>ROUND(I317*H317,2)</f>
        <v>0</v>
      </c>
      <c r="K317" s="192" t="s">
        <v>140</v>
      </c>
      <c r="L317" s="39"/>
      <c r="M317" s="197" t="s">
        <v>19</v>
      </c>
      <c r="N317" s="198" t="s">
        <v>47</v>
      </c>
      <c r="O317" s="64"/>
      <c r="P317" s="199">
        <f>O317*H317</f>
        <v>0</v>
      </c>
      <c r="Q317" s="199">
        <v>0</v>
      </c>
      <c r="R317" s="199">
        <f>Q317*H317</f>
        <v>0</v>
      </c>
      <c r="S317" s="199">
        <v>0</v>
      </c>
      <c r="T317" s="200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01" t="s">
        <v>534</v>
      </c>
      <c r="AT317" s="201" t="s">
        <v>136</v>
      </c>
      <c r="AU317" s="201" t="s">
        <v>84</v>
      </c>
      <c r="AY317" s="17" t="s">
        <v>133</v>
      </c>
      <c r="BE317" s="202">
        <f>IF(N317="základní",J317,0)</f>
        <v>0</v>
      </c>
      <c r="BF317" s="202">
        <f>IF(N317="snížená",J317,0)</f>
        <v>0</v>
      </c>
      <c r="BG317" s="202">
        <f>IF(N317="zákl. přenesená",J317,0)</f>
        <v>0</v>
      </c>
      <c r="BH317" s="202">
        <f>IF(N317="sníž. přenesená",J317,0)</f>
        <v>0</v>
      </c>
      <c r="BI317" s="202">
        <f>IF(N317="nulová",J317,0)</f>
        <v>0</v>
      </c>
      <c r="BJ317" s="17" t="s">
        <v>84</v>
      </c>
      <c r="BK317" s="202">
        <f>ROUND(I317*H317,2)</f>
        <v>0</v>
      </c>
      <c r="BL317" s="17" t="s">
        <v>534</v>
      </c>
      <c r="BM317" s="201" t="s">
        <v>535</v>
      </c>
    </row>
    <row r="318" spans="1:65" s="2" customFormat="1" ht="19.5">
      <c r="A318" s="34"/>
      <c r="B318" s="35"/>
      <c r="C318" s="36"/>
      <c r="D318" s="203" t="s">
        <v>143</v>
      </c>
      <c r="E318" s="36"/>
      <c r="F318" s="204" t="s">
        <v>536</v>
      </c>
      <c r="G318" s="36"/>
      <c r="H318" s="36"/>
      <c r="I318" s="108"/>
      <c r="J318" s="36"/>
      <c r="K318" s="36"/>
      <c r="L318" s="39"/>
      <c r="M318" s="205"/>
      <c r="N318" s="206"/>
      <c r="O318" s="64"/>
      <c r="P318" s="64"/>
      <c r="Q318" s="64"/>
      <c r="R318" s="64"/>
      <c r="S318" s="64"/>
      <c r="T318" s="65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143</v>
      </c>
      <c r="AU318" s="17" t="s">
        <v>84</v>
      </c>
    </row>
    <row r="319" spans="1:65" s="13" customFormat="1">
      <c r="B319" s="208"/>
      <c r="C319" s="209"/>
      <c r="D319" s="203" t="s">
        <v>147</v>
      </c>
      <c r="E319" s="210" t="s">
        <v>19</v>
      </c>
      <c r="F319" s="211" t="s">
        <v>537</v>
      </c>
      <c r="G319" s="209"/>
      <c r="H319" s="212">
        <v>64</v>
      </c>
      <c r="I319" s="213"/>
      <c r="J319" s="209"/>
      <c r="K319" s="209"/>
      <c r="L319" s="214"/>
      <c r="M319" s="215"/>
      <c r="N319" s="216"/>
      <c r="O319" s="216"/>
      <c r="P319" s="216"/>
      <c r="Q319" s="216"/>
      <c r="R319" s="216"/>
      <c r="S319" s="216"/>
      <c r="T319" s="217"/>
      <c r="AT319" s="218" t="s">
        <v>147</v>
      </c>
      <c r="AU319" s="218" t="s">
        <v>84</v>
      </c>
      <c r="AV319" s="13" t="s">
        <v>87</v>
      </c>
      <c r="AW319" s="13" t="s">
        <v>35</v>
      </c>
      <c r="AX319" s="13" t="s">
        <v>84</v>
      </c>
      <c r="AY319" s="218" t="s">
        <v>133</v>
      </c>
    </row>
    <row r="320" spans="1:65" s="2" customFormat="1" ht="16.5" customHeight="1">
      <c r="A320" s="34"/>
      <c r="B320" s="35"/>
      <c r="C320" s="190" t="s">
        <v>538</v>
      </c>
      <c r="D320" s="190" t="s">
        <v>136</v>
      </c>
      <c r="E320" s="191" t="s">
        <v>539</v>
      </c>
      <c r="F320" s="192" t="s">
        <v>540</v>
      </c>
      <c r="G320" s="193" t="s">
        <v>276</v>
      </c>
      <c r="H320" s="194">
        <v>32</v>
      </c>
      <c r="I320" s="195"/>
      <c r="J320" s="196">
        <f>ROUND(I320*H320,2)</f>
        <v>0</v>
      </c>
      <c r="K320" s="192" t="s">
        <v>140</v>
      </c>
      <c r="L320" s="39"/>
      <c r="M320" s="197" t="s">
        <v>19</v>
      </c>
      <c r="N320" s="198" t="s">
        <v>47</v>
      </c>
      <c r="O320" s="64"/>
      <c r="P320" s="199">
        <f>O320*H320</f>
        <v>0</v>
      </c>
      <c r="Q320" s="199">
        <v>0</v>
      </c>
      <c r="R320" s="199">
        <f>Q320*H320</f>
        <v>0</v>
      </c>
      <c r="S320" s="199">
        <v>0</v>
      </c>
      <c r="T320" s="200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01" t="s">
        <v>534</v>
      </c>
      <c r="AT320" s="201" t="s">
        <v>136</v>
      </c>
      <c r="AU320" s="201" t="s">
        <v>84</v>
      </c>
      <c r="AY320" s="17" t="s">
        <v>133</v>
      </c>
      <c r="BE320" s="202">
        <f>IF(N320="základní",J320,0)</f>
        <v>0</v>
      </c>
      <c r="BF320" s="202">
        <f>IF(N320="snížená",J320,0)</f>
        <v>0</v>
      </c>
      <c r="BG320" s="202">
        <f>IF(N320="zákl. přenesená",J320,0)</f>
        <v>0</v>
      </c>
      <c r="BH320" s="202">
        <f>IF(N320="sníž. přenesená",J320,0)</f>
        <v>0</v>
      </c>
      <c r="BI320" s="202">
        <f>IF(N320="nulová",J320,0)</f>
        <v>0</v>
      </c>
      <c r="BJ320" s="17" t="s">
        <v>84</v>
      </c>
      <c r="BK320" s="202">
        <f>ROUND(I320*H320,2)</f>
        <v>0</v>
      </c>
      <c r="BL320" s="17" t="s">
        <v>534</v>
      </c>
      <c r="BM320" s="201" t="s">
        <v>541</v>
      </c>
    </row>
    <row r="321" spans="1:65" s="2" customFormat="1" ht="19.5">
      <c r="A321" s="34"/>
      <c r="B321" s="35"/>
      <c r="C321" s="36"/>
      <c r="D321" s="203" t="s">
        <v>143</v>
      </c>
      <c r="E321" s="36"/>
      <c r="F321" s="204" t="s">
        <v>542</v>
      </c>
      <c r="G321" s="36"/>
      <c r="H321" s="36"/>
      <c r="I321" s="108"/>
      <c r="J321" s="36"/>
      <c r="K321" s="36"/>
      <c r="L321" s="39"/>
      <c r="M321" s="205"/>
      <c r="N321" s="206"/>
      <c r="O321" s="64"/>
      <c r="P321" s="64"/>
      <c r="Q321" s="64"/>
      <c r="R321" s="64"/>
      <c r="S321" s="64"/>
      <c r="T321" s="65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143</v>
      </c>
      <c r="AU321" s="17" t="s">
        <v>84</v>
      </c>
    </row>
    <row r="322" spans="1:65" s="13" customFormat="1">
      <c r="B322" s="208"/>
      <c r="C322" s="209"/>
      <c r="D322" s="203" t="s">
        <v>147</v>
      </c>
      <c r="E322" s="210" t="s">
        <v>19</v>
      </c>
      <c r="F322" s="211" t="s">
        <v>543</v>
      </c>
      <c r="G322" s="209"/>
      <c r="H322" s="212">
        <v>32</v>
      </c>
      <c r="I322" s="213"/>
      <c r="J322" s="209"/>
      <c r="K322" s="209"/>
      <c r="L322" s="214"/>
      <c r="M322" s="215"/>
      <c r="N322" s="216"/>
      <c r="O322" s="216"/>
      <c r="P322" s="216"/>
      <c r="Q322" s="216"/>
      <c r="R322" s="216"/>
      <c r="S322" s="216"/>
      <c r="T322" s="217"/>
      <c r="AT322" s="218" t="s">
        <v>147</v>
      </c>
      <c r="AU322" s="218" t="s">
        <v>84</v>
      </c>
      <c r="AV322" s="13" t="s">
        <v>87</v>
      </c>
      <c r="AW322" s="13" t="s">
        <v>35</v>
      </c>
      <c r="AX322" s="13" t="s">
        <v>84</v>
      </c>
      <c r="AY322" s="218" t="s">
        <v>133</v>
      </c>
    </row>
    <row r="323" spans="1:65" s="2" customFormat="1" ht="16.5" customHeight="1">
      <c r="A323" s="34"/>
      <c r="B323" s="35"/>
      <c r="C323" s="190" t="s">
        <v>544</v>
      </c>
      <c r="D323" s="190" t="s">
        <v>136</v>
      </c>
      <c r="E323" s="191" t="s">
        <v>545</v>
      </c>
      <c r="F323" s="192" t="s">
        <v>546</v>
      </c>
      <c r="G323" s="193" t="s">
        <v>276</v>
      </c>
      <c r="H323" s="194">
        <v>216</v>
      </c>
      <c r="I323" s="195"/>
      <c r="J323" s="196">
        <f>ROUND(I323*H323,2)</f>
        <v>0</v>
      </c>
      <c r="K323" s="192" t="s">
        <v>140</v>
      </c>
      <c r="L323" s="39"/>
      <c r="M323" s="197" t="s">
        <v>19</v>
      </c>
      <c r="N323" s="198" t="s">
        <v>47</v>
      </c>
      <c r="O323" s="64"/>
      <c r="P323" s="199">
        <f>O323*H323</f>
        <v>0</v>
      </c>
      <c r="Q323" s="199">
        <v>0</v>
      </c>
      <c r="R323" s="199">
        <f>Q323*H323</f>
        <v>0</v>
      </c>
      <c r="S323" s="199">
        <v>0</v>
      </c>
      <c r="T323" s="200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01" t="s">
        <v>534</v>
      </c>
      <c r="AT323" s="201" t="s">
        <v>136</v>
      </c>
      <c r="AU323" s="201" t="s">
        <v>84</v>
      </c>
      <c r="AY323" s="17" t="s">
        <v>133</v>
      </c>
      <c r="BE323" s="202">
        <f>IF(N323="základní",J323,0)</f>
        <v>0</v>
      </c>
      <c r="BF323" s="202">
        <f>IF(N323="snížená",J323,0)</f>
        <v>0</v>
      </c>
      <c r="BG323" s="202">
        <f>IF(N323="zákl. přenesená",J323,0)</f>
        <v>0</v>
      </c>
      <c r="BH323" s="202">
        <f>IF(N323="sníž. přenesená",J323,0)</f>
        <v>0</v>
      </c>
      <c r="BI323" s="202">
        <f>IF(N323="nulová",J323,0)</f>
        <v>0</v>
      </c>
      <c r="BJ323" s="17" t="s">
        <v>84</v>
      </c>
      <c r="BK323" s="202">
        <f>ROUND(I323*H323,2)</f>
        <v>0</v>
      </c>
      <c r="BL323" s="17" t="s">
        <v>534</v>
      </c>
      <c r="BM323" s="201" t="s">
        <v>547</v>
      </c>
    </row>
    <row r="324" spans="1:65" s="2" customFormat="1" ht="19.5">
      <c r="A324" s="34"/>
      <c r="B324" s="35"/>
      <c r="C324" s="36"/>
      <c r="D324" s="203" t="s">
        <v>143</v>
      </c>
      <c r="E324" s="36"/>
      <c r="F324" s="204" t="s">
        <v>548</v>
      </c>
      <c r="G324" s="36"/>
      <c r="H324" s="36"/>
      <c r="I324" s="108"/>
      <c r="J324" s="36"/>
      <c r="K324" s="36"/>
      <c r="L324" s="39"/>
      <c r="M324" s="205"/>
      <c r="N324" s="206"/>
      <c r="O324" s="64"/>
      <c r="P324" s="64"/>
      <c r="Q324" s="64"/>
      <c r="R324" s="64"/>
      <c r="S324" s="64"/>
      <c r="T324" s="65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143</v>
      </c>
      <c r="AU324" s="17" t="s">
        <v>84</v>
      </c>
    </row>
    <row r="325" spans="1:65" s="2" customFormat="1" ht="19.5">
      <c r="A325" s="34"/>
      <c r="B325" s="35"/>
      <c r="C325" s="36"/>
      <c r="D325" s="203" t="s">
        <v>161</v>
      </c>
      <c r="E325" s="36"/>
      <c r="F325" s="207" t="s">
        <v>549</v>
      </c>
      <c r="G325" s="36"/>
      <c r="H325" s="36"/>
      <c r="I325" s="108"/>
      <c r="J325" s="36"/>
      <c r="K325" s="36"/>
      <c r="L325" s="39"/>
      <c r="M325" s="205"/>
      <c r="N325" s="206"/>
      <c r="O325" s="64"/>
      <c r="P325" s="64"/>
      <c r="Q325" s="64"/>
      <c r="R325" s="64"/>
      <c r="S325" s="64"/>
      <c r="T325" s="65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161</v>
      </c>
      <c r="AU325" s="17" t="s">
        <v>84</v>
      </c>
    </row>
    <row r="326" spans="1:65" s="13" customFormat="1">
      <c r="B326" s="208"/>
      <c r="C326" s="209"/>
      <c r="D326" s="203" t="s">
        <v>147</v>
      </c>
      <c r="E326" s="210" t="s">
        <v>19</v>
      </c>
      <c r="F326" s="211" t="s">
        <v>550</v>
      </c>
      <c r="G326" s="209"/>
      <c r="H326" s="212">
        <v>216</v>
      </c>
      <c r="I326" s="213"/>
      <c r="J326" s="209"/>
      <c r="K326" s="209"/>
      <c r="L326" s="214"/>
      <c r="M326" s="215"/>
      <c r="N326" s="216"/>
      <c r="O326" s="216"/>
      <c r="P326" s="216"/>
      <c r="Q326" s="216"/>
      <c r="R326" s="216"/>
      <c r="S326" s="216"/>
      <c r="T326" s="217"/>
      <c r="AT326" s="218" t="s">
        <v>147</v>
      </c>
      <c r="AU326" s="218" t="s">
        <v>84</v>
      </c>
      <c r="AV326" s="13" t="s">
        <v>87</v>
      </c>
      <c r="AW326" s="13" t="s">
        <v>35</v>
      </c>
      <c r="AX326" s="13" t="s">
        <v>84</v>
      </c>
      <c r="AY326" s="218" t="s">
        <v>133</v>
      </c>
    </row>
    <row r="327" spans="1:65" s="2" customFormat="1" ht="16.5" customHeight="1">
      <c r="A327" s="34"/>
      <c r="B327" s="35"/>
      <c r="C327" s="190" t="s">
        <v>551</v>
      </c>
      <c r="D327" s="190" t="s">
        <v>136</v>
      </c>
      <c r="E327" s="191" t="s">
        <v>552</v>
      </c>
      <c r="F327" s="192" t="s">
        <v>553</v>
      </c>
      <c r="G327" s="193" t="s">
        <v>276</v>
      </c>
      <c r="H327" s="194">
        <v>56</v>
      </c>
      <c r="I327" s="195"/>
      <c r="J327" s="196">
        <f>ROUND(I327*H327,2)</f>
        <v>0</v>
      </c>
      <c r="K327" s="192" t="s">
        <v>140</v>
      </c>
      <c r="L327" s="39"/>
      <c r="M327" s="197" t="s">
        <v>19</v>
      </c>
      <c r="N327" s="198" t="s">
        <v>47</v>
      </c>
      <c r="O327" s="64"/>
      <c r="P327" s="199">
        <f>O327*H327</f>
        <v>0</v>
      </c>
      <c r="Q327" s="199">
        <v>0</v>
      </c>
      <c r="R327" s="199">
        <f>Q327*H327</f>
        <v>0</v>
      </c>
      <c r="S327" s="199">
        <v>0</v>
      </c>
      <c r="T327" s="200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01" t="s">
        <v>534</v>
      </c>
      <c r="AT327" s="201" t="s">
        <v>136</v>
      </c>
      <c r="AU327" s="201" t="s">
        <v>84</v>
      </c>
      <c r="AY327" s="17" t="s">
        <v>133</v>
      </c>
      <c r="BE327" s="202">
        <f>IF(N327="základní",J327,0)</f>
        <v>0</v>
      </c>
      <c r="BF327" s="202">
        <f>IF(N327="snížená",J327,0)</f>
        <v>0</v>
      </c>
      <c r="BG327" s="202">
        <f>IF(N327="zákl. přenesená",J327,0)</f>
        <v>0</v>
      </c>
      <c r="BH327" s="202">
        <f>IF(N327="sníž. přenesená",J327,0)</f>
        <v>0</v>
      </c>
      <c r="BI327" s="202">
        <f>IF(N327="nulová",J327,0)</f>
        <v>0</v>
      </c>
      <c r="BJ327" s="17" t="s">
        <v>84</v>
      </c>
      <c r="BK327" s="202">
        <f>ROUND(I327*H327,2)</f>
        <v>0</v>
      </c>
      <c r="BL327" s="17" t="s">
        <v>534</v>
      </c>
      <c r="BM327" s="201" t="s">
        <v>554</v>
      </c>
    </row>
    <row r="328" spans="1:65" s="2" customFormat="1" ht="19.5">
      <c r="A328" s="34"/>
      <c r="B328" s="35"/>
      <c r="C328" s="36"/>
      <c r="D328" s="203" t="s">
        <v>143</v>
      </c>
      <c r="E328" s="36"/>
      <c r="F328" s="204" t="s">
        <v>555</v>
      </c>
      <c r="G328" s="36"/>
      <c r="H328" s="36"/>
      <c r="I328" s="108"/>
      <c r="J328" s="36"/>
      <c r="K328" s="36"/>
      <c r="L328" s="39"/>
      <c r="M328" s="205"/>
      <c r="N328" s="206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143</v>
      </c>
      <c r="AU328" s="17" t="s">
        <v>84</v>
      </c>
    </row>
    <row r="329" spans="1:65" s="2" customFormat="1" ht="19.5">
      <c r="A329" s="34"/>
      <c r="B329" s="35"/>
      <c r="C329" s="36"/>
      <c r="D329" s="203" t="s">
        <v>161</v>
      </c>
      <c r="E329" s="36"/>
      <c r="F329" s="207" t="s">
        <v>556</v>
      </c>
      <c r="G329" s="36"/>
      <c r="H329" s="36"/>
      <c r="I329" s="108"/>
      <c r="J329" s="36"/>
      <c r="K329" s="36"/>
      <c r="L329" s="39"/>
      <c r="M329" s="205"/>
      <c r="N329" s="206"/>
      <c r="O329" s="64"/>
      <c r="P329" s="64"/>
      <c r="Q329" s="64"/>
      <c r="R329" s="64"/>
      <c r="S329" s="64"/>
      <c r="T329" s="65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7" t="s">
        <v>161</v>
      </c>
      <c r="AU329" s="17" t="s">
        <v>84</v>
      </c>
    </row>
    <row r="330" spans="1:65" s="13" customFormat="1">
      <c r="B330" s="208"/>
      <c r="C330" s="209"/>
      <c r="D330" s="203" t="s">
        <v>147</v>
      </c>
      <c r="E330" s="210" t="s">
        <v>19</v>
      </c>
      <c r="F330" s="211" t="s">
        <v>557</v>
      </c>
      <c r="G330" s="209"/>
      <c r="H330" s="212">
        <v>56</v>
      </c>
      <c r="I330" s="213"/>
      <c r="J330" s="209"/>
      <c r="K330" s="209"/>
      <c r="L330" s="214"/>
      <c r="M330" s="215"/>
      <c r="N330" s="216"/>
      <c r="O330" s="216"/>
      <c r="P330" s="216"/>
      <c r="Q330" s="216"/>
      <c r="R330" s="216"/>
      <c r="S330" s="216"/>
      <c r="T330" s="217"/>
      <c r="AT330" s="218" t="s">
        <v>147</v>
      </c>
      <c r="AU330" s="218" t="s">
        <v>84</v>
      </c>
      <c r="AV330" s="13" t="s">
        <v>87</v>
      </c>
      <c r="AW330" s="13" t="s">
        <v>35</v>
      </c>
      <c r="AX330" s="13" t="s">
        <v>84</v>
      </c>
      <c r="AY330" s="218" t="s">
        <v>133</v>
      </c>
    </row>
    <row r="331" spans="1:65" s="12" customFormat="1" ht="25.9" customHeight="1">
      <c r="B331" s="174"/>
      <c r="C331" s="175"/>
      <c r="D331" s="176" t="s">
        <v>75</v>
      </c>
      <c r="E331" s="177" t="s">
        <v>155</v>
      </c>
      <c r="F331" s="177" t="s">
        <v>558</v>
      </c>
      <c r="G331" s="175"/>
      <c r="H331" s="175"/>
      <c r="I331" s="178"/>
      <c r="J331" s="179">
        <f>BK331</f>
        <v>0</v>
      </c>
      <c r="K331" s="175"/>
      <c r="L331" s="180"/>
      <c r="M331" s="181"/>
      <c r="N331" s="182"/>
      <c r="O331" s="182"/>
      <c r="P331" s="183">
        <f>P332+P400+P653</f>
        <v>0</v>
      </c>
      <c r="Q331" s="182"/>
      <c r="R331" s="183">
        <f>R332+R400+R653</f>
        <v>602.91917466940799</v>
      </c>
      <c r="S331" s="182"/>
      <c r="T331" s="184">
        <f>T332+T400+T653</f>
        <v>0</v>
      </c>
      <c r="AR331" s="185" t="s">
        <v>141</v>
      </c>
      <c r="AT331" s="186" t="s">
        <v>75</v>
      </c>
      <c r="AU331" s="186" t="s">
        <v>76</v>
      </c>
      <c r="AY331" s="185" t="s">
        <v>133</v>
      </c>
      <c r="BK331" s="187">
        <f>BK332+BK400+BK653</f>
        <v>0</v>
      </c>
    </row>
    <row r="332" spans="1:65" s="12" customFormat="1" ht="22.9" customHeight="1">
      <c r="B332" s="174"/>
      <c r="C332" s="175"/>
      <c r="D332" s="176" t="s">
        <v>75</v>
      </c>
      <c r="E332" s="188" t="s">
        <v>559</v>
      </c>
      <c r="F332" s="188" t="s">
        <v>560</v>
      </c>
      <c r="G332" s="175"/>
      <c r="H332" s="175"/>
      <c r="I332" s="178"/>
      <c r="J332" s="189">
        <f>BK332</f>
        <v>0</v>
      </c>
      <c r="K332" s="175"/>
      <c r="L332" s="180"/>
      <c r="M332" s="181"/>
      <c r="N332" s="182"/>
      <c r="O332" s="182"/>
      <c r="P332" s="183">
        <f>SUM(P333:P399)</f>
        <v>0</v>
      </c>
      <c r="Q332" s="182"/>
      <c r="R332" s="183">
        <f>SUM(R333:R399)</f>
        <v>579.83097716940802</v>
      </c>
      <c r="S332" s="182"/>
      <c r="T332" s="184">
        <f>SUM(T333:T399)</f>
        <v>0</v>
      </c>
      <c r="AR332" s="185" t="s">
        <v>141</v>
      </c>
      <c r="AT332" s="186" t="s">
        <v>75</v>
      </c>
      <c r="AU332" s="186" t="s">
        <v>84</v>
      </c>
      <c r="AY332" s="185" t="s">
        <v>133</v>
      </c>
      <c r="BK332" s="187">
        <f>SUM(BK333:BK399)</f>
        <v>0</v>
      </c>
    </row>
    <row r="333" spans="1:65" s="2" customFormat="1" ht="21.75" customHeight="1">
      <c r="A333" s="34"/>
      <c r="B333" s="35"/>
      <c r="C333" s="190" t="s">
        <v>561</v>
      </c>
      <c r="D333" s="190" t="s">
        <v>136</v>
      </c>
      <c r="E333" s="191" t="s">
        <v>562</v>
      </c>
      <c r="F333" s="192" t="s">
        <v>563</v>
      </c>
      <c r="G333" s="193" t="s">
        <v>139</v>
      </c>
      <c r="H333" s="194">
        <v>120</v>
      </c>
      <c r="I333" s="195"/>
      <c r="J333" s="196">
        <f>ROUND(I333*H333,2)</f>
        <v>0</v>
      </c>
      <c r="K333" s="192" t="s">
        <v>140</v>
      </c>
      <c r="L333" s="39"/>
      <c r="M333" s="197" t="s">
        <v>19</v>
      </c>
      <c r="N333" s="198" t="s">
        <v>47</v>
      </c>
      <c r="O333" s="64"/>
      <c r="P333" s="199">
        <f>O333*H333</f>
        <v>0</v>
      </c>
      <c r="Q333" s="199">
        <v>0</v>
      </c>
      <c r="R333" s="199">
        <f>Q333*H333</f>
        <v>0</v>
      </c>
      <c r="S333" s="199">
        <v>0</v>
      </c>
      <c r="T333" s="200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201" t="s">
        <v>534</v>
      </c>
      <c r="AT333" s="201" t="s">
        <v>136</v>
      </c>
      <c r="AU333" s="201" t="s">
        <v>87</v>
      </c>
      <c r="AY333" s="17" t="s">
        <v>133</v>
      </c>
      <c r="BE333" s="202">
        <f>IF(N333="základní",J333,0)</f>
        <v>0</v>
      </c>
      <c r="BF333" s="202">
        <f>IF(N333="snížená",J333,0)</f>
        <v>0</v>
      </c>
      <c r="BG333" s="202">
        <f>IF(N333="zákl. přenesená",J333,0)</f>
        <v>0</v>
      </c>
      <c r="BH333" s="202">
        <f>IF(N333="sníž. přenesená",J333,0)</f>
        <v>0</v>
      </c>
      <c r="BI333" s="202">
        <f>IF(N333="nulová",J333,0)</f>
        <v>0</v>
      </c>
      <c r="BJ333" s="17" t="s">
        <v>84</v>
      </c>
      <c r="BK333" s="202">
        <f>ROUND(I333*H333,2)</f>
        <v>0</v>
      </c>
      <c r="BL333" s="17" t="s">
        <v>534</v>
      </c>
      <c r="BM333" s="201" t="s">
        <v>564</v>
      </c>
    </row>
    <row r="334" spans="1:65" s="2" customFormat="1" ht="19.5">
      <c r="A334" s="34"/>
      <c r="B334" s="35"/>
      <c r="C334" s="36"/>
      <c r="D334" s="203" t="s">
        <v>143</v>
      </c>
      <c r="E334" s="36"/>
      <c r="F334" s="204" t="s">
        <v>565</v>
      </c>
      <c r="G334" s="36"/>
      <c r="H334" s="36"/>
      <c r="I334" s="108"/>
      <c r="J334" s="36"/>
      <c r="K334" s="36"/>
      <c r="L334" s="39"/>
      <c r="M334" s="205"/>
      <c r="N334" s="206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143</v>
      </c>
      <c r="AU334" s="17" t="s">
        <v>87</v>
      </c>
    </row>
    <row r="335" spans="1:65" s="2" customFormat="1" ht="87.75">
      <c r="A335" s="34"/>
      <c r="B335" s="35"/>
      <c r="C335" s="36"/>
      <c r="D335" s="203" t="s">
        <v>145</v>
      </c>
      <c r="E335" s="36"/>
      <c r="F335" s="207" t="s">
        <v>566</v>
      </c>
      <c r="G335" s="36"/>
      <c r="H335" s="36"/>
      <c r="I335" s="108"/>
      <c r="J335" s="36"/>
      <c r="K335" s="36"/>
      <c r="L335" s="39"/>
      <c r="M335" s="205"/>
      <c r="N335" s="206"/>
      <c r="O335" s="64"/>
      <c r="P335" s="64"/>
      <c r="Q335" s="64"/>
      <c r="R335" s="64"/>
      <c r="S335" s="64"/>
      <c r="T335" s="65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145</v>
      </c>
      <c r="AU335" s="17" t="s">
        <v>87</v>
      </c>
    </row>
    <row r="336" spans="1:65" s="13" customFormat="1">
      <c r="B336" s="208"/>
      <c r="C336" s="209"/>
      <c r="D336" s="203" t="s">
        <v>147</v>
      </c>
      <c r="E336" s="210" t="s">
        <v>19</v>
      </c>
      <c r="F336" s="211" t="s">
        <v>567</v>
      </c>
      <c r="G336" s="209"/>
      <c r="H336" s="212">
        <v>120</v>
      </c>
      <c r="I336" s="213"/>
      <c r="J336" s="209"/>
      <c r="K336" s="209"/>
      <c r="L336" s="214"/>
      <c r="M336" s="215"/>
      <c r="N336" s="216"/>
      <c r="O336" s="216"/>
      <c r="P336" s="216"/>
      <c r="Q336" s="216"/>
      <c r="R336" s="216"/>
      <c r="S336" s="216"/>
      <c r="T336" s="217"/>
      <c r="AT336" s="218" t="s">
        <v>147</v>
      </c>
      <c r="AU336" s="218" t="s">
        <v>87</v>
      </c>
      <c r="AV336" s="13" t="s">
        <v>87</v>
      </c>
      <c r="AW336" s="13" t="s">
        <v>35</v>
      </c>
      <c r="AX336" s="13" t="s">
        <v>84</v>
      </c>
      <c r="AY336" s="218" t="s">
        <v>133</v>
      </c>
    </row>
    <row r="337" spans="1:65" s="2" customFormat="1" ht="21.75" customHeight="1">
      <c r="A337" s="34"/>
      <c r="B337" s="35"/>
      <c r="C337" s="190" t="s">
        <v>159</v>
      </c>
      <c r="D337" s="190" t="s">
        <v>136</v>
      </c>
      <c r="E337" s="191" t="s">
        <v>568</v>
      </c>
      <c r="F337" s="192" t="s">
        <v>569</v>
      </c>
      <c r="G337" s="193" t="s">
        <v>158</v>
      </c>
      <c r="H337" s="194">
        <v>54</v>
      </c>
      <c r="I337" s="195"/>
      <c r="J337" s="196">
        <f>ROUND(I337*H337,2)</f>
        <v>0</v>
      </c>
      <c r="K337" s="192" t="s">
        <v>140</v>
      </c>
      <c r="L337" s="39"/>
      <c r="M337" s="197" t="s">
        <v>19</v>
      </c>
      <c r="N337" s="198" t="s">
        <v>47</v>
      </c>
      <c r="O337" s="64"/>
      <c r="P337" s="199">
        <f>O337*H337</f>
        <v>0</v>
      </c>
      <c r="Q337" s="199">
        <v>0</v>
      </c>
      <c r="R337" s="199">
        <f>Q337*H337</f>
        <v>0</v>
      </c>
      <c r="S337" s="199">
        <v>0</v>
      </c>
      <c r="T337" s="200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01" t="s">
        <v>180</v>
      </c>
      <c r="AT337" s="201" t="s">
        <v>136</v>
      </c>
      <c r="AU337" s="201" t="s">
        <v>87</v>
      </c>
      <c r="AY337" s="17" t="s">
        <v>133</v>
      </c>
      <c r="BE337" s="202">
        <f>IF(N337="základní",J337,0)</f>
        <v>0</v>
      </c>
      <c r="BF337" s="202">
        <f>IF(N337="snížená",J337,0)</f>
        <v>0</v>
      </c>
      <c r="BG337" s="202">
        <f>IF(N337="zákl. přenesená",J337,0)</f>
        <v>0</v>
      </c>
      <c r="BH337" s="202">
        <f>IF(N337="sníž. přenesená",J337,0)</f>
        <v>0</v>
      </c>
      <c r="BI337" s="202">
        <f>IF(N337="nulová",J337,0)</f>
        <v>0</v>
      </c>
      <c r="BJ337" s="17" t="s">
        <v>84</v>
      </c>
      <c r="BK337" s="202">
        <f>ROUND(I337*H337,2)</f>
        <v>0</v>
      </c>
      <c r="BL337" s="17" t="s">
        <v>180</v>
      </c>
      <c r="BM337" s="201" t="s">
        <v>159</v>
      </c>
    </row>
    <row r="338" spans="1:65" s="2" customFormat="1" ht="48.75">
      <c r="A338" s="34"/>
      <c r="B338" s="35"/>
      <c r="C338" s="36"/>
      <c r="D338" s="203" t="s">
        <v>143</v>
      </c>
      <c r="E338" s="36"/>
      <c r="F338" s="204" t="s">
        <v>570</v>
      </c>
      <c r="G338" s="36"/>
      <c r="H338" s="36"/>
      <c r="I338" s="108"/>
      <c r="J338" s="36"/>
      <c r="K338" s="36"/>
      <c r="L338" s="39"/>
      <c r="M338" s="205"/>
      <c r="N338" s="206"/>
      <c r="O338" s="64"/>
      <c r="P338" s="64"/>
      <c r="Q338" s="64"/>
      <c r="R338" s="64"/>
      <c r="S338" s="64"/>
      <c r="T338" s="65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7" t="s">
        <v>143</v>
      </c>
      <c r="AU338" s="17" t="s">
        <v>87</v>
      </c>
    </row>
    <row r="339" spans="1:65" s="2" customFormat="1" ht="39">
      <c r="A339" s="34"/>
      <c r="B339" s="35"/>
      <c r="C339" s="36"/>
      <c r="D339" s="203" t="s">
        <v>145</v>
      </c>
      <c r="E339" s="36"/>
      <c r="F339" s="207" t="s">
        <v>571</v>
      </c>
      <c r="G339" s="36"/>
      <c r="H339" s="36"/>
      <c r="I339" s="108"/>
      <c r="J339" s="36"/>
      <c r="K339" s="36"/>
      <c r="L339" s="39"/>
      <c r="M339" s="205"/>
      <c r="N339" s="206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145</v>
      </c>
      <c r="AU339" s="17" t="s">
        <v>87</v>
      </c>
    </row>
    <row r="340" spans="1:65" s="13" customFormat="1">
      <c r="B340" s="208"/>
      <c r="C340" s="209"/>
      <c r="D340" s="203" t="s">
        <v>147</v>
      </c>
      <c r="E340" s="210" t="s">
        <v>19</v>
      </c>
      <c r="F340" s="211" t="s">
        <v>572</v>
      </c>
      <c r="G340" s="209"/>
      <c r="H340" s="212">
        <v>54</v>
      </c>
      <c r="I340" s="213"/>
      <c r="J340" s="209"/>
      <c r="K340" s="209"/>
      <c r="L340" s="214"/>
      <c r="M340" s="215"/>
      <c r="N340" s="216"/>
      <c r="O340" s="216"/>
      <c r="P340" s="216"/>
      <c r="Q340" s="216"/>
      <c r="R340" s="216"/>
      <c r="S340" s="216"/>
      <c r="T340" s="217"/>
      <c r="AT340" s="218" t="s">
        <v>147</v>
      </c>
      <c r="AU340" s="218" t="s">
        <v>87</v>
      </c>
      <c r="AV340" s="13" t="s">
        <v>87</v>
      </c>
      <c r="AW340" s="13" t="s">
        <v>35</v>
      </c>
      <c r="AX340" s="13" t="s">
        <v>84</v>
      </c>
      <c r="AY340" s="218" t="s">
        <v>133</v>
      </c>
    </row>
    <row r="341" spans="1:65" s="2" customFormat="1" ht="21.75" customHeight="1">
      <c r="A341" s="34"/>
      <c r="B341" s="35"/>
      <c r="C341" s="190" t="s">
        <v>573</v>
      </c>
      <c r="D341" s="190" t="s">
        <v>136</v>
      </c>
      <c r="E341" s="191" t="s">
        <v>574</v>
      </c>
      <c r="F341" s="192" t="s">
        <v>575</v>
      </c>
      <c r="G341" s="193" t="s">
        <v>158</v>
      </c>
      <c r="H341" s="194">
        <v>1</v>
      </c>
      <c r="I341" s="195"/>
      <c r="J341" s="196">
        <f>ROUND(I341*H341,2)</f>
        <v>0</v>
      </c>
      <c r="K341" s="192" t="s">
        <v>140</v>
      </c>
      <c r="L341" s="39"/>
      <c r="M341" s="197" t="s">
        <v>19</v>
      </c>
      <c r="N341" s="198" t="s">
        <v>47</v>
      </c>
      <c r="O341" s="64"/>
      <c r="P341" s="199">
        <f>O341*H341</f>
        <v>0</v>
      </c>
      <c r="Q341" s="199">
        <v>0.37640000000000001</v>
      </c>
      <c r="R341" s="199">
        <f>Q341*H341</f>
        <v>0.37640000000000001</v>
      </c>
      <c r="S341" s="199">
        <v>0</v>
      </c>
      <c r="T341" s="200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201" t="s">
        <v>534</v>
      </c>
      <c r="AT341" s="201" t="s">
        <v>136</v>
      </c>
      <c r="AU341" s="201" t="s">
        <v>87</v>
      </c>
      <c r="AY341" s="17" t="s">
        <v>133</v>
      </c>
      <c r="BE341" s="202">
        <f>IF(N341="základní",J341,0)</f>
        <v>0</v>
      </c>
      <c r="BF341" s="202">
        <f>IF(N341="snížená",J341,0)</f>
        <v>0</v>
      </c>
      <c r="BG341" s="202">
        <f>IF(N341="zákl. přenesená",J341,0)</f>
        <v>0</v>
      </c>
      <c r="BH341" s="202">
        <f>IF(N341="sníž. přenesená",J341,0)</f>
        <v>0</v>
      </c>
      <c r="BI341" s="202">
        <f>IF(N341="nulová",J341,0)</f>
        <v>0</v>
      </c>
      <c r="BJ341" s="17" t="s">
        <v>84</v>
      </c>
      <c r="BK341" s="202">
        <f>ROUND(I341*H341,2)</f>
        <v>0</v>
      </c>
      <c r="BL341" s="17" t="s">
        <v>534</v>
      </c>
      <c r="BM341" s="201" t="s">
        <v>576</v>
      </c>
    </row>
    <row r="342" spans="1:65" s="2" customFormat="1" ht="39">
      <c r="A342" s="34"/>
      <c r="B342" s="35"/>
      <c r="C342" s="36"/>
      <c r="D342" s="203" t="s">
        <v>143</v>
      </c>
      <c r="E342" s="36"/>
      <c r="F342" s="204" t="s">
        <v>577</v>
      </c>
      <c r="G342" s="36"/>
      <c r="H342" s="36"/>
      <c r="I342" s="108"/>
      <c r="J342" s="36"/>
      <c r="K342" s="36"/>
      <c r="L342" s="39"/>
      <c r="M342" s="205"/>
      <c r="N342" s="206"/>
      <c r="O342" s="64"/>
      <c r="P342" s="64"/>
      <c r="Q342" s="64"/>
      <c r="R342" s="64"/>
      <c r="S342" s="64"/>
      <c r="T342" s="65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7" t="s">
        <v>143</v>
      </c>
      <c r="AU342" s="17" t="s">
        <v>87</v>
      </c>
    </row>
    <row r="343" spans="1:65" s="2" customFormat="1" ht="16.5" customHeight="1">
      <c r="A343" s="34"/>
      <c r="B343" s="35"/>
      <c r="C343" s="190" t="s">
        <v>578</v>
      </c>
      <c r="D343" s="190" t="s">
        <v>136</v>
      </c>
      <c r="E343" s="191" t="s">
        <v>579</v>
      </c>
      <c r="F343" s="192" t="s">
        <v>580</v>
      </c>
      <c r="G343" s="193" t="s">
        <v>193</v>
      </c>
      <c r="H343" s="194">
        <v>58.752000000000002</v>
      </c>
      <c r="I343" s="195"/>
      <c r="J343" s="196">
        <f>ROUND(I343*H343,2)</f>
        <v>0</v>
      </c>
      <c r="K343" s="192" t="s">
        <v>140</v>
      </c>
      <c r="L343" s="39"/>
      <c r="M343" s="197" t="s">
        <v>19</v>
      </c>
      <c r="N343" s="198" t="s">
        <v>47</v>
      </c>
      <c r="O343" s="64"/>
      <c r="P343" s="199">
        <f>O343*H343</f>
        <v>0</v>
      </c>
      <c r="Q343" s="199">
        <v>2.2563422040000001</v>
      </c>
      <c r="R343" s="199">
        <f>Q343*H343</f>
        <v>132.56461716940802</v>
      </c>
      <c r="S343" s="199">
        <v>0</v>
      </c>
      <c r="T343" s="200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01" t="s">
        <v>180</v>
      </c>
      <c r="AT343" s="201" t="s">
        <v>136</v>
      </c>
      <c r="AU343" s="201" t="s">
        <v>87</v>
      </c>
      <c r="AY343" s="17" t="s">
        <v>133</v>
      </c>
      <c r="BE343" s="202">
        <f>IF(N343="základní",J343,0)</f>
        <v>0</v>
      </c>
      <c r="BF343" s="202">
        <f>IF(N343="snížená",J343,0)</f>
        <v>0</v>
      </c>
      <c r="BG343" s="202">
        <f>IF(N343="zákl. přenesená",J343,0)</f>
        <v>0</v>
      </c>
      <c r="BH343" s="202">
        <f>IF(N343="sníž. přenesená",J343,0)</f>
        <v>0</v>
      </c>
      <c r="BI343" s="202">
        <f>IF(N343="nulová",J343,0)</f>
        <v>0</v>
      </c>
      <c r="BJ343" s="17" t="s">
        <v>84</v>
      </c>
      <c r="BK343" s="202">
        <f>ROUND(I343*H343,2)</f>
        <v>0</v>
      </c>
      <c r="BL343" s="17" t="s">
        <v>180</v>
      </c>
      <c r="BM343" s="201" t="s">
        <v>578</v>
      </c>
    </row>
    <row r="344" spans="1:65" s="2" customFormat="1" ht="19.5">
      <c r="A344" s="34"/>
      <c r="B344" s="35"/>
      <c r="C344" s="36"/>
      <c r="D344" s="203" t="s">
        <v>143</v>
      </c>
      <c r="E344" s="36"/>
      <c r="F344" s="204" t="s">
        <v>581</v>
      </c>
      <c r="G344" s="36"/>
      <c r="H344" s="36"/>
      <c r="I344" s="108"/>
      <c r="J344" s="36"/>
      <c r="K344" s="36"/>
      <c r="L344" s="39"/>
      <c r="M344" s="205"/>
      <c r="N344" s="206"/>
      <c r="O344" s="64"/>
      <c r="P344" s="64"/>
      <c r="Q344" s="64"/>
      <c r="R344" s="64"/>
      <c r="S344" s="64"/>
      <c r="T344" s="65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143</v>
      </c>
      <c r="AU344" s="17" t="s">
        <v>87</v>
      </c>
    </row>
    <row r="345" spans="1:65" s="13" customFormat="1">
      <c r="B345" s="208"/>
      <c r="C345" s="209"/>
      <c r="D345" s="203" t="s">
        <v>147</v>
      </c>
      <c r="E345" s="210" t="s">
        <v>19</v>
      </c>
      <c r="F345" s="211" t="s">
        <v>582</v>
      </c>
      <c r="G345" s="209"/>
      <c r="H345" s="212">
        <v>58.752000000000002</v>
      </c>
      <c r="I345" s="213"/>
      <c r="J345" s="209"/>
      <c r="K345" s="209"/>
      <c r="L345" s="214"/>
      <c r="M345" s="215"/>
      <c r="N345" s="216"/>
      <c r="O345" s="216"/>
      <c r="P345" s="216"/>
      <c r="Q345" s="216"/>
      <c r="R345" s="216"/>
      <c r="S345" s="216"/>
      <c r="T345" s="217"/>
      <c r="AT345" s="218" t="s">
        <v>147</v>
      </c>
      <c r="AU345" s="218" t="s">
        <v>87</v>
      </c>
      <c r="AV345" s="13" t="s">
        <v>87</v>
      </c>
      <c r="AW345" s="13" t="s">
        <v>35</v>
      </c>
      <c r="AX345" s="13" t="s">
        <v>84</v>
      </c>
      <c r="AY345" s="218" t="s">
        <v>133</v>
      </c>
    </row>
    <row r="346" spans="1:65" s="2" customFormat="1" ht="16.5" customHeight="1">
      <c r="A346" s="34"/>
      <c r="B346" s="35"/>
      <c r="C346" s="190" t="s">
        <v>583</v>
      </c>
      <c r="D346" s="190" t="s">
        <v>136</v>
      </c>
      <c r="E346" s="191" t="s">
        <v>584</v>
      </c>
      <c r="F346" s="192" t="s">
        <v>585</v>
      </c>
      <c r="G346" s="193" t="s">
        <v>193</v>
      </c>
      <c r="H346" s="194">
        <v>550</v>
      </c>
      <c r="I346" s="195"/>
      <c r="J346" s="196">
        <f>ROUND(I346*H346,2)</f>
        <v>0</v>
      </c>
      <c r="K346" s="192" t="s">
        <v>140</v>
      </c>
      <c r="L346" s="39"/>
      <c r="M346" s="197" t="s">
        <v>19</v>
      </c>
      <c r="N346" s="198" t="s">
        <v>47</v>
      </c>
      <c r="O346" s="64"/>
      <c r="P346" s="199">
        <f>O346*H346</f>
        <v>0</v>
      </c>
      <c r="Q346" s="199">
        <v>0</v>
      </c>
      <c r="R346" s="199">
        <f>Q346*H346</f>
        <v>0</v>
      </c>
      <c r="S346" s="199">
        <v>0</v>
      </c>
      <c r="T346" s="200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01" t="s">
        <v>534</v>
      </c>
      <c r="AT346" s="201" t="s">
        <v>136</v>
      </c>
      <c r="AU346" s="201" t="s">
        <v>87</v>
      </c>
      <c r="AY346" s="17" t="s">
        <v>133</v>
      </c>
      <c r="BE346" s="202">
        <f>IF(N346="základní",J346,0)</f>
        <v>0</v>
      </c>
      <c r="BF346" s="202">
        <f>IF(N346="snížená",J346,0)</f>
        <v>0</v>
      </c>
      <c r="BG346" s="202">
        <f>IF(N346="zákl. přenesená",J346,0)</f>
        <v>0</v>
      </c>
      <c r="BH346" s="202">
        <f>IF(N346="sníž. přenesená",J346,0)</f>
        <v>0</v>
      </c>
      <c r="BI346" s="202">
        <f>IF(N346="nulová",J346,0)</f>
        <v>0</v>
      </c>
      <c r="BJ346" s="17" t="s">
        <v>84</v>
      </c>
      <c r="BK346" s="202">
        <f>ROUND(I346*H346,2)</f>
        <v>0</v>
      </c>
      <c r="BL346" s="17" t="s">
        <v>534</v>
      </c>
      <c r="BM346" s="201" t="s">
        <v>586</v>
      </c>
    </row>
    <row r="347" spans="1:65" s="2" customFormat="1" ht="19.5">
      <c r="A347" s="34"/>
      <c r="B347" s="35"/>
      <c r="C347" s="36"/>
      <c r="D347" s="203" t="s">
        <v>143</v>
      </c>
      <c r="E347" s="36"/>
      <c r="F347" s="204" t="s">
        <v>587</v>
      </c>
      <c r="G347" s="36"/>
      <c r="H347" s="36"/>
      <c r="I347" s="108"/>
      <c r="J347" s="36"/>
      <c r="K347" s="36"/>
      <c r="L347" s="39"/>
      <c r="M347" s="205"/>
      <c r="N347" s="206"/>
      <c r="O347" s="64"/>
      <c r="P347" s="64"/>
      <c r="Q347" s="64"/>
      <c r="R347" s="64"/>
      <c r="S347" s="64"/>
      <c r="T347" s="65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7" t="s">
        <v>143</v>
      </c>
      <c r="AU347" s="17" t="s">
        <v>87</v>
      </c>
    </row>
    <row r="348" spans="1:65" s="13" customFormat="1">
      <c r="B348" s="208"/>
      <c r="C348" s="209"/>
      <c r="D348" s="203" t="s">
        <v>147</v>
      </c>
      <c r="E348" s="210" t="s">
        <v>19</v>
      </c>
      <c r="F348" s="211" t="s">
        <v>588</v>
      </c>
      <c r="G348" s="209"/>
      <c r="H348" s="212">
        <v>550</v>
      </c>
      <c r="I348" s="213"/>
      <c r="J348" s="209"/>
      <c r="K348" s="209"/>
      <c r="L348" s="214"/>
      <c r="M348" s="215"/>
      <c r="N348" s="216"/>
      <c r="O348" s="216"/>
      <c r="P348" s="216"/>
      <c r="Q348" s="216"/>
      <c r="R348" s="216"/>
      <c r="S348" s="216"/>
      <c r="T348" s="217"/>
      <c r="AT348" s="218" t="s">
        <v>147</v>
      </c>
      <c r="AU348" s="218" t="s">
        <v>87</v>
      </c>
      <c r="AV348" s="13" t="s">
        <v>87</v>
      </c>
      <c r="AW348" s="13" t="s">
        <v>35</v>
      </c>
      <c r="AX348" s="13" t="s">
        <v>84</v>
      </c>
      <c r="AY348" s="218" t="s">
        <v>133</v>
      </c>
    </row>
    <row r="349" spans="1:65" s="2" customFormat="1" ht="21.75" customHeight="1">
      <c r="A349" s="34"/>
      <c r="B349" s="35"/>
      <c r="C349" s="190" t="s">
        <v>255</v>
      </c>
      <c r="D349" s="190" t="s">
        <v>136</v>
      </c>
      <c r="E349" s="191" t="s">
        <v>589</v>
      </c>
      <c r="F349" s="192" t="s">
        <v>590</v>
      </c>
      <c r="G349" s="193" t="s">
        <v>139</v>
      </c>
      <c r="H349" s="194">
        <v>1500</v>
      </c>
      <c r="I349" s="195"/>
      <c r="J349" s="196">
        <f>ROUND(I349*H349,2)</f>
        <v>0</v>
      </c>
      <c r="K349" s="192" t="s">
        <v>140</v>
      </c>
      <c r="L349" s="39"/>
      <c r="M349" s="197" t="s">
        <v>19</v>
      </c>
      <c r="N349" s="198" t="s">
        <v>47</v>
      </c>
      <c r="O349" s="64"/>
      <c r="P349" s="199">
        <f>O349*H349</f>
        <v>0</v>
      </c>
      <c r="Q349" s="199">
        <v>0</v>
      </c>
      <c r="R349" s="199">
        <f>Q349*H349</f>
        <v>0</v>
      </c>
      <c r="S349" s="199">
        <v>0</v>
      </c>
      <c r="T349" s="200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01" t="s">
        <v>180</v>
      </c>
      <c r="AT349" s="201" t="s">
        <v>136</v>
      </c>
      <c r="AU349" s="201" t="s">
        <v>87</v>
      </c>
      <c r="AY349" s="17" t="s">
        <v>133</v>
      </c>
      <c r="BE349" s="202">
        <f>IF(N349="základní",J349,0)</f>
        <v>0</v>
      </c>
      <c r="BF349" s="202">
        <f>IF(N349="snížená",J349,0)</f>
        <v>0</v>
      </c>
      <c r="BG349" s="202">
        <f>IF(N349="zákl. přenesená",J349,0)</f>
        <v>0</v>
      </c>
      <c r="BH349" s="202">
        <f>IF(N349="sníž. přenesená",J349,0)</f>
        <v>0</v>
      </c>
      <c r="BI349" s="202">
        <f>IF(N349="nulová",J349,0)</f>
        <v>0</v>
      </c>
      <c r="BJ349" s="17" t="s">
        <v>84</v>
      </c>
      <c r="BK349" s="202">
        <f>ROUND(I349*H349,2)</f>
        <v>0</v>
      </c>
      <c r="BL349" s="17" t="s">
        <v>180</v>
      </c>
      <c r="BM349" s="201" t="s">
        <v>255</v>
      </c>
    </row>
    <row r="350" spans="1:65" s="2" customFormat="1" ht="39">
      <c r="A350" s="34"/>
      <c r="B350" s="35"/>
      <c r="C350" s="36"/>
      <c r="D350" s="203" t="s">
        <v>143</v>
      </c>
      <c r="E350" s="36"/>
      <c r="F350" s="204" t="s">
        <v>591</v>
      </c>
      <c r="G350" s="36"/>
      <c r="H350" s="36"/>
      <c r="I350" s="108"/>
      <c r="J350" s="36"/>
      <c r="K350" s="36"/>
      <c r="L350" s="39"/>
      <c r="M350" s="205"/>
      <c r="N350" s="206"/>
      <c r="O350" s="64"/>
      <c r="P350" s="64"/>
      <c r="Q350" s="64"/>
      <c r="R350" s="64"/>
      <c r="S350" s="64"/>
      <c r="T350" s="65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7" t="s">
        <v>143</v>
      </c>
      <c r="AU350" s="17" t="s">
        <v>87</v>
      </c>
    </row>
    <row r="351" spans="1:65" s="2" customFormat="1" ht="39">
      <c r="A351" s="34"/>
      <c r="B351" s="35"/>
      <c r="C351" s="36"/>
      <c r="D351" s="203" t="s">
        <v>145</v>
      </c>
      <c r="E351" s="36"/>
      <c r="F351" s="207" t="s">
        <v>592</v>
      </c>
      <c r="G351" s="36"/>
      <c r="H351" s="36"/>
      <c r="I351" s="108"/>
      <c r="J351" s="36"/>
      <c r="K351" s="36"/>
      <c r="L351" s="39"/>
      <c r="M351" s="205"/>
      <c r="N351" s="206"/>
      <c r="O351" s="64"/>
      <c r="P351" s="64"/>
      <c r="Q351" s="64"/>
      <c r="R351" s="64"/>
      <c r="S351" s="64"/>
      <c r="T351" s="65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7" t="s">
        <v>145</v>
      </c>
      <c r="AU351" s="17" t="s">
        <v>87</v>
      </c>
    </row>
    <row r="352" spans="1:65" s="2" customFormat="1" ht="21.75" customHeight="1">
      <c r="A352" s="34"/>
      <c r="B352" s="35"/>
      <c r="C352" s="190" t="s">
        <v>593</v>
      </c>
      <c r="D352" s="190" t="s">
        <v>136</v>
      </c>
      <c r="E352" s="191" t="s">
        <v>594</v>
      </c>
      <c r="F352" s="192" t="s">
        <v>595</v>
      </c>
      <c r="G352" s="193" t="s">
        <v>193</v>
      </c>
      <c r="H352" s="194">
        <v>280</v>
      </c>
      <c r="I352" s="195"/>
      <c r="J352" s="196">
        <f>ROUND(I352*H352,2)</f>
        <v>0</v>
      </c>
      <c r="K352" s="192" t="s">
        <v>140</v>
      </c>
      <c r="L352" s="39"/>
      <c r="M352" s="197" t="s">
        <v>19</v>
      </c>
      <c r="N352" s="198" t="s">
        <v>47</v>
      </c>
      <c r="O352" s="64"/>
      <c r="P352" s="199">
        <f>O352*H352</f>
        <v>0</v>
      </c>
      <c r="Q352" s="199">
        <v>0</v>
      </c>
      <c r="R352" s="199">
        <f>Q352*H352</f>
        <v>0</v>
      </c>
      <c r="S352" s="199">
        <v>0</v>
      </c>
      <c r="T352" s="200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01" t="s">
        <v>180</v>
      </c>
      <c r="AT352" s="201" t="s">
        <v>136</v>
      </c>
      <c r="AU352" s="201" t="s">
        <v>87</v>
      </c>
      <c r="AY352" s="17" t="s">
        <v>133</v>
      </c>
      <c r="BE352" s="202">
        <f>IF(N352="základní",J352,0)</f>
        <v>0</v>
      </c>
      <c r="BF352" s="202">
        <f>IF(N352="snížená",J352,0)</f>
        <v>0</v>
      </c>
      <c r="BG352" s="202">
        <f>IF(N352="zákl. přenesená",J352,0)</f>
        <v>0</v>
      </c>
      <c r="BH352" s="202">
        <f>IF(N352="sníž. přenesená",J352,0)</f>
        <v>0</v>
      </c>
      <c r="BI352" s="202">
        <f>IF(N352="nulová",J352,0)</f>
        <v>0</v>
      </c>
      <c r="BJ352" s="17" t="s">
        <v>84</v>
      </c>
      <c r="BK352" s="202">
        <f>ROUND(I352*H352,2)</f>
        <v>0</v>
      </c>
      <c r="BL352" s="17" t="s">
        <v>180</v>
      </c>
      <c r="BM352" s="201" t="s">
        <v>593</v>
      </c>
    </row>
    <row r="353" spans="1:65" s="2" customFormat="1" ht="29.25">
      <c r="A353" s="34"/>
      <c r="B353" s="35"/>
      <c r="C353" s="36"/>
      <c r="D353" s="203" t="s">
        <v>143</v>
      </c>
      <c r="E353" s="36"/>
      <c r="F353" s="204" t="s">
        <v>596</v>
      </c>
      <c r="G353" s="36"/>
      <c r="H353" s="36"/>
      <c r="I353" s="108"/>
      <c r="J353" s="36"/>
      <c r="K353" s="36"/>
      <c r="L353" s="39"/>
      <c r="M353" s="205"/>
      <c r="N353" s="206"/>
      <c r="O353" s="64"/>
      <c r="P353" s="64"/>
      <c r="Q353" s="64"/>
      <c r="R353" s="64"/>
      <c r="S353" s="64"/>
      <c r="T353" s="65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7" t="s">
        <v>143</v>
      </c>
      <c r="AU353" s="17" t="s">
        <v>87</v>
      </c>
    </row>
    <row r="354" spans="1:65" s="2" customFormat="1" ht="39">
      <c r="A354" s="34"/>
      <c r="B354" s="35"/>
      <c r="C354" s="36"/>
      <c r="D354" s="203" t="s">
        <v>145</v>
      </c>
      <c r="E354" s="36"/>
      <c r="F354" s="207" t="s">
        <v>597</v>
      </c>
      <c r="G354" s="36"/>
      <c r="H354" s="36"/>
      <c r="I354" s="108"/>
      <c r="J354" s="36"/>
      <c r="K354" s="36"/>
      <c r="L354" s="39"/>
      <c r="M354" s="205"/>
      <c r="N354" s="206"/>
      <c r="O354" s="64"/>
      <c r="P354" s="64"/>
      <c r="Q354" s="64"/>
      <c r="R354" s="64"/>
      <c r="S354" s="64"/>
      <c r="T354" s="65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7" t="s">
        <v>145</v>
      </c>
      <c r="AU354" s="17" t="s">
        <v>87</v>
      </c>
    </row>
    <row r="355" spans="1:65" s="13" customFormat="1">
      <c r="B355" s="208"/>
      <c r="C355" s="209"/>
      <c r="D355" s="203" t="s">
        <v>147</v>
      </c>
      <c r="E355" s="210" t="s">
        <v>19</v>
      </c>
      <c r="F355" s="211" t="s">
        <v>598</v>
      </c>
      <c r="G355" s="209"/>
      <c r="H355" s="212">
        <v>280</v>
      </c>
      <c r="I355" s="213"/>
      <c r="J355" s="209"/>
      <c r="K355" s="209"/>
      <c r="L355" s="214"/>
      <c r="M355" s="215"/>
      <c r="N355" s="216"/>
      <c r="O355" s="216"/>
      <c r="P355" s="216"/>
      <c r="Q355" s="216"/>
      <c r="R355" s="216"/>
      <c r="S355" s="216"/>
      <c r="T355" s="217"/>
      <c r="AT355" s="218" t="s">
        <v>147</v>
      </c>
      <c r="AU355" s="218" t="s">
        <v>87</v>
      </c>
      <c r="AV355" s="13" t="s">
        <v>87</v>
      </c>
      <c r="AW355" s="13" t="s">
        <v>35</v>
      </c>
      <c r="AX355" s="13" t="s">
        <v>84</v>
      </c>
      <c r="AY355" s="218" t="s">
        <v>133</v>
      </c>
    </row>
    <row r="356" spans="1:65" s="2" customFormat="1" ht="21.75" customHeight="1">
      <c r="A356" s="34"/>
      <c r="B356" s="35"/>
      <c r="C356" s="190" t="s">
        <v>599</v>
      </c>
      <c r="D356" s="190" t="s">
        <v>136</v>
      </c>
      <c r="E356" s="191" t="s">
        <v>600</v>
      </c>
      <c r="F356" s="192" t="s">
        <v>601</v>
      </c>
      <c r="G356" s="193" t="s">
        <v>139</v>
      </c>
      <c r="H356" s="194">
        <v>700</v>
      </c>
      <c r="I356" s="195"/>
      <c r="J356" s="196">
        <f>ROUND(I356*H356,2)</f>
        <v>0</v>
      </c>
      <c r="K356" s="192" t="s">
        <v>140</v>
      </c>
      <c r="L356" s="39"/>
      <c r="M356" s="197" t="s">
        <v>19</v>
      </c>
      <c r="N356" s="198" t="s">
        <v>47</v>
      </c>
      <c r="O356" s="64"/>
      <c r="P356" s="199">
        <f>O356*H356</f>
        <v>0</v>
      </c>
      <c r="Q356" s="199">
        <v>0</v>
      </c>
      <c r="R356" s="199">
        <f>Q356*H356</f>
        <v>0</v>
      </c>
      <c r="S356" s="199">
        <v>0</v>
      </c>
      <c r="T356" s="200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201" t="s">
        <v>180</v>
      </c>
      <c r="AT356" s="201" t="s">
        <v>136</v>
      </c>
      <c r="AU356" s="201" t="s">
        <v>87</v>
      </c>
      <c r="AY356" s="17" t="s">
        <v>133</v>
      </c>
      <c r="BE356" s="202">
        <f>IF(N356="základní",J356,0)</f>
        <v>0</v>
      </c>
      <c r="BF356" s="202">
        <f>IF(N356="snížená",J356,0)</f>
        <v>0</v>
      </c>
      <c r="BG356" s="202">
        <f>IF(N356="zákl. přenesená",J356,0)</f>
        <v>0</v>
      </c>
      <c r="BH356" s="202">
        <f>IF(N356="sníž. přenesená",J356,0)</f>
        <v>0</v>
      </c>
      <c r="BI356" s="202">
        <f>IF(N356="nulová",J356,0)</f>
        <v>0</v>
      </c>
      <c r="BJ356" s="17" t="s">
        <v>84</v>
      </c>
      <c r="BK356" s="202">
        <f>ROUND(I356*H356,2)</f>
        <v>0</v>
      </c>
      <c r="BL356" s="17" t="s">
        <v>180</v>
      </c>
      <c r="BM356" s="201" t="s">
        <v>599</v>
      </c>
    </row>
    <row r="357" spans="1:65" s="2" customFormat="1" ht="19.5">
      <c r="A357" s="34"/>
      <c r="B357" s="35"/>
      <c r="C357" s="36"/>
      <c r="D357" s="203" t="s">
        <v>143</v>
      </c>
      <c r="E357" s="36"/>
      <c r="F357" s="204" t="s">
        <v>602</v>
      </c>
      <c r="G357" s="36"/>
      <c r="H357" s="36"/>
      <c r="I357" s="108"/>
      <c r="J357" s="36"/>
      <c r="K357" s="36"/>
      <c r="L357" s="39"/>
      <c r="M357" s="205"/>
      <c r="N357" s="206"/>
      <c r="O357" s="64"/>
      <c r="P357" s="64"/>
      <c r="Q357" s="64"/>
      <c r="R357" s="64"/>
      <c r="S357" s="64"/>
      <c r="T357" s="65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7" t="s">
        <v>143</v>
      </c>
      <c r="AU357" s="17" t="s">
        <v>87</v>
      </c>
    </row>
    <row r="358" spans="1:65" s="2" customFormat="1" ht="39">
      <c r="A358" s="34"/>
      <c r="B358" s="35"/>
      <c r="C358" s="36"/>
      <c r="D358" s="203" t="s">
        <v>145</v>
      </c>
      <c r="E358" s="36"/>
      <c r="F358" s="207" t="s">
        <v>597</v>
      </c>
      <c r="G358" s="36"/>
      <c r="H358" s="36"/>
      <c r="I358" s="108"/>
      <c r="J358" s="36"/>
      <c r="K358" s="36"/>
      <c r="L358" s="39"/>
      <c r="M358" s="205"/>
      <c r="N358" s="206"/>
      <c r="O358" s="64"/>
      <c r="P358" s="64"/>
      <c r="Q358" s="64"/>
      <c r="R358" s="64"/>
      <c r="S358" s="64"/>
      <c r="T358" s="65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145</v>
      </c>
      <c r="AU358" s="17" t="s">
        <v>87</v>
      </c>
    </row>
    <row r="359" spans="1:65" s="2" customFormat="1" ht="21.75" customHeight="1">
      <c r="A359" s="34"/>
      <c r="B359" s="35"/>
      <c r="C359" s="190" t="s">
        <v>603</v>
      </c>
      <c r="D359" s="190" t="s">
        <v>136</v>
      </c>
      <c r="E359" s="191" t="s">
        <v>604</v>
      </c>
      <c r="F359" s="192" t="s">
        <v>605</v>
      </c>
      <c r="G359" s="193" t="s">
        <v>193</v>
      </c>
      <c r="H359" s="194">
        <v>1100</v>
      </c>
      <c r="I359" s="195"/>
      <c r="J359" s="196">
        <f>ROUND(I359*H359,2)</f>
        <v>0</v>
      </c>
      <c r="K359" s="192" t="s">
        <v>140</v>
      </c>
      <c r="L359" s="39"/>
      <c r="M359" s="197" t="s">
        <v>19</v>
      </c>
      <c r="N359" s="198" t="s">
        <v>47</v>
      </c>
      <c r="O359" s="64"/>
      <c r="P359" s="199">
        <f>O359*H359</f>
        <v>0</v>
      </c>
      <c r="Q359" s="199">
        <v>0</v>
      </c>
      <c r="R359" s="199">
        <f>Q359*H359</f>
        <v>0</v>
      </c>
      <c r="S359" s="199">
        <v>0</v>
      </c>
      <c r="T359" s="200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01" t="s">
        <v>534</v>
      </c>
      <c r="AT359" s="201" t="s">
        <v>136</v>
      </c>
      <c r="AU359" s="201" t="s">
        <v>87</v>
      </c>
      <c r="AY359" s="17" t="s">
        <v>133</v>
      </c>
      <c r="BE359" s="202">
        <f>IF(N359="základní",J359,0)</f>
        <v>0</v>
      </c>
      <c r="BF359" s="202">
        <f>IF(N359="snížená",J359,0)</f>
        <v>0</v>
      </c>
      <c r="BG359" s="202">
        <f>IF(N359="zákl. přenesená",J359,0)</f>
        <v>0</v>
      </c>
      <c r="BH359" s="202">
        <f>IF(N359="sníž. přenesená",J359,0)</f>
        <v>0</v>
      </c>
      <c r="BI359" s="202">
        <f>IF(N359="nulová",J359,0)</f>
        <v>0</v>
      </c>
      <c r="BJ359" s="17" t="s">
        <v>84</v>
      </c>
      <c r="BK359" s="202">
        <f>ROUND(I359*H359,2)</f>
        <v>0</v>
      </c>
      <c r="BL359" s="17" t="s">
        <v>534</v>
      </c>
      <c r="BM359" s="201" t="s">
        <v>606</v>
      </c>
    </row>
    <row r="360" spans="1:65" s="2" customFormat="1" ht="39">
      <c r="A360" s="34"/>
      <c r="B360" s="35"/>
      <c r="C360" s="36"/>
      <c r="D360" s="203" t="s">
        <v>143</v>
      </c>
      <c r="E360" s="36"/>
      <c r="F360" s="204" t="s">
        <v>607</v>
      </c>
      <c r="G360" s="36"/>
      <c r="H360" s="36"/>
      <c r="I360" s="108"/>
      <c r="J360" s="36"/>
      <c r="K360" s="36"/>
      <c r="L360" s="39"/>
      <c r="M360" s="205"/>
      <c r="N360" s="206"/>
      <c r="O360" s="64"/>
      <c r="P360" s="64"/>
      <c r="Q360" s="64"/>
      <c r="R360" s="64"/>
      <c r="S360" s="64"/>
      <c r="T360" s="65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7" t="s">
        <v>143</v>
      </c>
      <c r="AU360" s="17" t="s">
        <v>87</v>
      </c>
    </row>
    <row r="361" spans="1:65" s="2" customFormat="1" ht="78">
      <c r="A361" s="34"/>
      <c r="B361" s="35"/>
      <c r="C361" s="36"/>
      <c r="D361" s="203" t="s">
        <v>145</v>
      </c>
      <c r="E361" s="36"/>
      <c r="F361" s="207" t="s">
        <v>608</v>
      </c>
      <c r="G361" s="36"/>
      <c r="H361" s="36"/>
      <c r="I361" s="108"/>
      <c r="J361" s="36"/>
      <c r="K361" s="36"/>
      <c r="L361" s="39"/>
      <c r="M361" s="205"/>
      <c r="N361" s="206"/>
      <c r="O361" s="64"/>
      <c r="P361" s="64"/>
      <c r="Q361" s="64"/>
      <c r="R361" s="64"/>
      <c r="S361" s="64"/>
      <c r="T361" s="65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7" t="s">
        <v>145</v>
      </c>
      <c r="AU361" s="17" t="s">
        <v>87</v>
      </c>
    </row>
    <row r="362" spans="1:65" s="2" customFormat="1" ht="39">
      <c r="A362" s="34"/>
      <c r="B362" s="35"/>
      <c r="C362" s="36"/>
      <c r="D362" s="203" t="s">
        <v>161</v>
      </c>
      <c r="E362" s="36"/>
      <c r="F362" s="207" t="s">
        <v>609</v>
      </c>
      <c r="G362" s="36"/>
      <c r="H362" s="36"/>
      <c r="I362" s="108"/>
      <c r="J362" s="36"/>
      <c r="K362" s="36"/>
      <c r="L362" s="39"/>
      <c r="M362" s="205"/>
      <c r="N362" s="206"/>
      <c r="O362" s="64"/>
      <c r="P362" s="64"/>
      <c r="Q362" s="64"/>
      <c r="R362" s="64"/>
      <c r="S362" s="64"/>
      <c r="T362" s="65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7" t="s">
        <v>161</v>
      </c>
      <c r="AU362" s="17" t="s">
        <v>87</v>
      </c>
    </row>
    <row r="363" spans="1:65" s="13" customFormat="1">
      <c r="B363" s="208"/>
      <c r="C363" s="209"/>
      <c r="D363" s="203" t="s">
        <v>147</v>
      </c>
      <c r="E363" s="210" t="s">
        <v>19</v>
      </c>
      <c r="F363" s="211" t="s">
        <v>610</v>
      </c>
      <c r="G363" s="209"/>
      <c r="H363" s="212">
        <v>1100</v>
      </c>
      <c r="I363" s="213"/>
      <c r="J363" s="209"/>
      <c r="K363" s="209"/>
      <c r="L363" s="214"/>
      <c r="M363" s="215"/>
      <c r="N363" s="216"/>
      <c r="O363" s="216"/>
      <c r="P363" s="216"/>
      <c r="Q363" s="216"/>
      <c r="R363" s="216"/>
      <c r="S363" s="216"/>
      <c r="T363" s="217"/>
      <c r="AT363" s="218" t="s">
        <v>147</v>
      </c>
      <c r="AU363" s="218" t="s">
        <v>87</v>
      </c>
      <c r="AV363" s="13" t="s">
        <v>87</v>
      </c>
      <c r="AW363" s="13" t="s">
        <v>35</v>
      </c>
      <c r="AX363" s="13" t="s">
        <v>76</v>
      </c>
      <c r="AY363" s="218" t="s">
        <v>133</v>
      </c>
    </row>
    <row r="364" spans="1:65" s="2" customFormat="1" ht="21.75" customHeight="1">
      <c r="A364" s="34"/>
      <c r="B364" s="35"/>
      <c r="C364" s="190" t="s">
        <v>611</v>
      </c>
      <c r="D364" s="190" t="s">
        <v>136</v>
      </c>
      <c r="E364" s="191" t="s">
        <v>612</v>
      </c>
      <c r="F364" s="192" t="s">
        <v>613</v>
      </c>
      <c r="G364" s="193" t="s">
        <v>139</v>
      </c>
      <c r="H364" s="194">
        <v>400</v>
      </c>
      <c r="I364" s="195"/>
      <c r="J364" s="196">
        <f>ROUND(I364*H364,2)</f>
        <v>0</v>
      </c>
      <c r="K364" s="192" t="s">
        <v>140</v>
      </c>
      <c r="L364" s="39"/>
      <c r="M364" s="197" t="s">
        <v>19</v>
      </c>
      <c r="N364" s="198" t="s">
        <v>47</v>
      </c>
      <c r="O364" s="64"/>
      <c r="P364" s="199">
        <f>O364*H364</f>
        <v>0</v>
      </c>
      <c r="Q364" s="199">
        <v>0</v>
      </c>
      <c r="R364" s="199">
        <f>Q364*H364</f>
        <v>0</v>
      </c>
      <c r="S364" s="199">
        <v>0</v>
      </c>
      <c r="T364" s="200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01" t="s">
        <v>180</v>
      </c>
      <c r="AT364" s="201" t="s">
        <v>136</v>
      </c>
      <c r="AU364" s="201" t="s">
        <v>87</v>
      </c>
      <c r="AY364" s="17" t="s">
        <v>133</v>
      </c>
      <c r="BE364" s="202">
        <f>IF(N364="základní",J364,0)</f>
        <v>0</v>
      </c>
      <c r="BF364" s="202">
        <f>IF(N364="snížená",J364,0)</f>
        <v>0</v>
      </c>
      <c r="BG364" s="202">
        <f>IF(N364="zákl. přenesená",J364,0)</f>
        <v>0</v>
      </c>
      <c r="BH364" s="202">
        <f>IF(N364="sníž. přenesená",J364,0)</f>
        <v>0</v>
      </c>
      <c r="BI364" s="202">
        <f>IF(N364="nulová",J364,0)</f>
        <v>0</v>
      </c>
      <c r="BJ364" s="17" t="s">
        <v>84</v>
      </c>
      <c r="BK364" s="202">
        <f>ROUND(I364*H364,2)</f>
        <v>0</v>
      </c>
      <c r="BL364" s="17" t="s">
        <v>180</v>
      </c>
      <c r="BM364" s="201" t="s">
        <v>611</v>
      </c>
    </row>
    <row r="365" spans="1:65" s="2" customFormat="1" ht="29.25">
      <c r="A365" s="34"/>
      <c r="B365" s="35"/>
      <c r="C365" s="36"/>
      <c r="D365" s="203" t="s">
        <v>143</v>
      </c>
      <c r="E365" s="36"/>
      <c r="F365" s="204" t="s">
        <v>614</v>
      </c>
      <c r="G365" s="36"/>
      <c r="H365" s="36"/>
      <c r="I365" s="108"/>
      <c r="J365" s="36"/>
      <c r="K365" s="36"/>
      <c r="L365" s="39"/>
      <c r="M365" s="205"/>
      <c r="N365" s="206"/>
      <c r="O365" s="64"/>
      <c r="P365" s="64"/>
      <c r="Q365" s="64"/>
      <c r="R365" s="64"/>
      <c r="S365" s="64"/>
      <c r="T365" s="65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143</v>
      </c>
      <c r="AU365" s="17" t="s">
        <v>87</v>
      </c>
    </row>
    <row r="366" spans="1:65" s="2" customFormat="1" ht="21.75" customHeight="1">
      <c r="A366" s="34"/>
      <c r="B366" s="35"/>
      <c r="C366" s="190" t="s">
        <v>615</v>
      </c>
      <c r="D366" s="190" t="s">
        <v>136</v>
      </c>
      <c r="E366" s="191" t="s">
        <v>616</v>
      </c>
      <c r="F366" s="192" t="s">
        <v>617</v>
      </c>
      <c r="G366" s="193" t="s">
        <v>193</v>
      </c>
      <c r="H366" s="194">
        <v>720</v>
      </c>
      <c r="I366" s="195"/>
      <c r="J366" s="196">
        <f>ROUND(I366*H366,2)</f>
        <v>0</v>
      </c>
      <c r="K366" s="192" t="s">
        <v>140</v>
      </c>
      <c r="L366" s="39"/>
      <c r="M366" s="197" t="s">
        <v>19</v>
      </c>
      <c r="N366" s="198" t="s">
        <v>47</v>
      </c>
      <c r="O366" s="64"/>
      <c r="P366" s="199">
        <f>O366*H366</f>
        <v>0</v>
      </c>
      <c r="Q366" s="199">
        <v>0</v>
      </c>
      <c r="R366" s="199">
        <f>Q366*H366</f>
        <v>0</v>
      </c>
      <c r="S366" s="199">
        <v>0</v>
      </c>
      <c r="T366" s="200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201" t="s">
        <v>534</v>
      </c>
      <c r="AT366" s="201" t="s">
        <v>136</v>
      </c>
      <c r="AU366" s="201" t="s">
        <v>87</v>
      </c>
      <c r="AY366" s="17" t="s">
        <v>133</v>
      </c>
      <c r="BE366" s="202">
        <f>IF(N366="základní",J366,0)</f>
        <v>0</v>
      </c>
      <c r="BF366" s="202">
        <f>IF(N366="snížená",J366,0)</f>
        <v>0</v>
      </c>
      <c r="BG366" s="202">
        <f>IF(N366="zákl. přenesená",J366,0)</f>
        <v>0</v>
      </c>
      <c r="BH366" s="202">
        <f>IF(N366="sníž. přenesená",J366,0)</f>
        <v>0</v>
      </c>
      <c r="BI366" s="202">
        <f>IF(N366="nulová",J366,0)</f>
        <v>0</v>
      </c>
      <c r="BJ366" s="17" t="s">
        <v>84</v>
      </c>
      <c r="BK366" s="202">
        <f>ROUND(I366*H366,2)</f>
        <v>0</v>
      </c>
      <c r="BL366" s="17" t="s">
        <v>534</v>
      </c>
      <c r="BM366" s="201" t="s">
        <v>618</v>
      </c>
    </row>
    <row r="367" spans="1:65" s="2" customFormat="1" ht="19.5">
      <c r="A367" s="34"/>
      <c r="B367" s="35"/>
      <c r="C367" s="36"/>
      <c r="D367" s="203" t="s">
        <v>143</v>
      </c>
      <c r="E367" s="36"/>
      <c r="F367" s="204" t="s">
        <v>619</v>
      </c>
      <c r="G367" s="36"/>
      <c r="H367" s="36"/>
      <c r="I367" s="108"/>
      <c r="J367" s="36"/>
      <c r="K367" s="36"/>
      <c r="L367" s="39"/>
      <c r="M367" s="205"/>
      <c r="N367" s="206"/>
      <c r="O367" s="64"/>
      <c r="P367" s="64"/>
      <c r="Q367" s="64"/>
      <c r="R367" s="64"/>
      <c r="S367" s="64"/>
      <c r="T367" s="65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7" t="s">
        <v>143</v>
      </c>
      <c r="AU367" s="17" t="s">
        <v>87</v>
      </c>
    </row>
    <row r="368" spans="1:65" s="2" customFormat="1" ht="117">
      <c r="A368" s="34"/>
      <c r="B368" s="35"/>
      <c r="C368" s="36"/>
      <c r="D368" s="203" t="s">
        <v>145</v>
      </c>
      <c r="E368" s="36"/>
      <c r="F368" s="207" t="s">
        <v>620</v>
      </c>
      <c r="G368" s="36"/>
      <c r="H368" s="36"/>
      <c r="I368" s="108"/>
      <c r="J368" s="36"/>
      <c r="K368" s="36"/>
      <c r="L368" s="39"/>
      <c r="M368" s="205"/>
      <c r="N368" s="206"/>
      <c r="O368" s="64"/>
      <c r="P368" s="64"/>
      <c r="Q368" s="64"/>
      <c r="R368" s="64"/>
      <c r="S368" s="64"/>
      <c r="T368" s="65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145</v>
      </c>
      <c r="AU368" s="17" t="s">
        <v>87</v>
      </c>
    </row>
    <row r="369" spans="1:65" s="13" customFormat="1">
      <c r="B369" s="208"/>
      <c r="C369" s="209"/>
      <c r="D369" s="203" t="s">
        <v>147</v>
      </c>
      <c r="E369" s="210" t="s">
        <v>19</v>
      </c>
      <c r="F369" s="211" t="s">
        <v>621</v>
      </c>
      <c r="G369" s="209"/>
      <c r="H369" s="212">
        <v>720</v>
      </c>
      <c r="I369" s="213"/>
      <c r="J369" s="209"/>
      <c r="K369" s="209"/>
      <c r="L369" s="214"/>
      <c r="M369" s="215"/>
      <c r="N369" s="216"/>
      <c r="O369" s="216"/>
      <c r="P369" s="216"/>
      <c r="Q369" s="216"/>
      <c r="R369" s="216"/>
      <c r="S369" s="216"/>
      <c r="T369" s="217"/>
      <c r="AT369" s="218" t="s">
        <v>147</v>
      </c>
      <c r="AU369" s="218" t="s">
        <v>87</v>
      </c>
      <c r="AV369" s="13" t="s">
        <v>87</v>
      </c>
      <c r="AW369" s="13" t="s">
        <v>35</v>
      </c>
      <c r="AX369" s="13" t="s">
        <v>84</v>
      </c>
      <c r="AY369" s="218" t="s">
        <v>133</v>
      </c>
    </row>
    <row r="370" spans="1:65" s="2" customFormat="1" ht="21.75" customHeight="1">
      <c r="A370" s="34"/>
      <c r="B370" s="35"/>
      <c r="C370" s="190" t="s">
        <v>622</v>
      </c>
      <c r="D370" s="190" t="s">
        <v>136</v>
      </c>
      <c r="E370" s="191" t="s">
        <v>623</v>
      </c>
      <c r="F370" s="192" t="s">
        <v>624</v>
      </c>
      <c r="G370" s="193" t="s">
        <v>193</v>
      </c>
      <c r="H370" s="194">
        <v>377.952</v>
      </c>
      <c r="I370" s="195"/>
      <c r="J370" s="196">
        <f>ROUND(I370*H370,2)</f>
        <v>0</v>
      </c>
      <c r="K370" s="192" t="s">
        <v>140</v>
      </c>
      <c r="L370" s="39"/>
      <c r="M370" s="197" t="s">
        <v>19</v>
      </c>
      <c r="N370" s="198" t="s">
        <v>47</v>
      </c>
      <c r="O370" s="64"/>
      <c r="P370" s="199">
        <f>O370*H370</f>
        <v>0</v>
      </c>
      <c r="Q370" s="199">
        <v>0</v>
      </c>
      <c r="R370" s="199">
        <f>Q370*H370</f>
        <v>0</v>
      </c>
      <c r="S370" s="199">
        <v>0</v>
      </c>
      <c r="T370" s="200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201" t="s">
        <v>180</v>
      </c>
      <c r="AT370" s="201" t="s">
        <v>136</v>
      </c>
      <c r="AU370" s="201" t="s">
        <v>87</v>
      </c>
      <c r="AY370" s="17" t="s">
        <v>133</v>
      </c>
      <c r="BE370" s="202">
        <f>IF(N370="základní",J370,0)</f>
        <v>0</v>
      </c>
      <c r="BF370" s="202">
        <f>IF(N370="snížená",J370,0)</f>
        <v>0</v>
      </c>
      <c r="BG370" s="202">
        <f>IF(N370="zákl. přenesená",J370,0)</f>
        <v>0</v>
      </c>
      <c r="BH370" s="202">
        <f>IF(N370="sníž. přenesená",J370,0)</f>
        <v>0</v>
      </c>
      <c r="BI370" s="202">
        <f>IF(N370="nulová",J370,0)</f>
        <v>0</v>
      </c>
      <c r="BJ370" s="17" t="s">
        <v>84</v>
      </c>
      <c r="BK370" s="202">
        <f>ROUND(I370*H370,2)</f>
        <v>0</v>
      </c>
      <c r="BL370" s="17" t="s">
        <v>180</v>
      </c>
      <c r="BM370" s="201" t="s">
        <v>622</v>
      </c>
    </row>
    <row r="371" spans="1:65" s="2" customFormat="1" ht="39">
      <c r="A371" s="34"/>
      <c r="B371" s="35"/>
      <c r="C371" s="36"/>
      <c r="D371" s="203" t="s">
        <v>143</v>
      </c>
      <c r="E371" s="36"/>
      <c r="F371" s="204" t="s">
        <v>625</v>
      </c>
      <c r="G371" s="36"/>
      <c r="H371" s="36"/>
      <c r="I371" s="108"/>
      <c r="J371" s="36"/>
      <c r="K371" s="36"/>
      <c r="L371" s="39"/>
      <c r="M371" s="205"/>
      <c r="N371" s="206"/>
      <c r="O371" s="64"/>
      <c r="P371" s="64"/>
      <c r="Q371" s="64"/>
      <c r="R371" s="64"/>
      <c r="S371" s="64"/>
      <c r="T371" s="65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7" t="s">
        <v>143</v>
      </c>
      <c r="AU371" s="17" t="s">
        <v>87</v>
      </c>
    </row>
    <row r="372" spans="1:65" s="2" customFormat="1" ht="78">
      <c r="A372" s="34"/>
      <c r="B372" s="35"/>
      <c r="C372" s="36"/>
      <c r="D372" s="203" t="s">
        <v>145</v>
      </c>
      <c r="E372" s="36"/>
      <c r="F372" s="207" t="s">
        <v>608</v>
      </c>
      <c r="G372" s="36"/>
      <c r="H372" s="36"/>
      <c r="I372" s="108"/>
      <c r="J372" s="36"/>
      <c r="K372" s="36"/>
      <c r="L372" s="39"/>
      <c r="M372" s="205"/>
      <c r="N372" s="206"/>
      <c r="O372" s="64"/>
      <c r="P372" s="64"/>
      <c r="Q372" s="64"/>
      <c r="R372" s="64"/>
      <c r="S372" s="64"/>
      <c r="T372" s="65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7" t="s">
        <v>145</v>
      </c>
      <c r="AU372" s="17" t="s">
        <v>87</v>
      </c>
    </row>
    <row r="373" spans="1:65" s="2" customFormat="1" ht="29.25">
      <c r="A373" s="34"/>
      <c r="B373" s="35"/>
      <c r="C373" s="36"/>
      <c r="D373" s="203" t="s">
        <v>161</v>
      </c>
      <c r="E373" s="36"/>
      <c r="F373" s="207" t="s">
        <v>210</v>
      </c>
      <c r="G373" s="36"/>
      <c r="H373" s="36"/>
      <c r="I373" s="108"/>
      <c r="J373" s="36"/>
      <c r="K373" s="36"/>
      <c r="L373" s="39"/>
      <c r="M373" s="205"/>
      <c r="N373" s="206"/>
      <c r="O373" s="64"/>
      <c r="P373" s="64"/>
      <c r="Q373" s="64"/>
      <c r="R373" s="64"/>
      <c r="S373" s="64"/>
      <c r="T373" s="65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7" t="s">
        <v>161</v>
      </c>
      <c r="AU373" s="17" t="s">
        <v>87</v>
      </c>
    </row>
    <row r="374" spans="1:65" s="13" customFormat="1">
      <c r="B374" s="208"/>
      <c r="C374" s="209"/>
      <c r="D374" s="203" t="s">
        <v>147</v>
      </c>
      <c r="E374" s="210" t="s">
        <v>19</v>
      </c>
      <c r="F374" s="211" t="s">
        <v>626</v>
      </c>
      <c r="G374" s="209"/>
      <c r="H374" s="212">
        <v>13.391999999999999</v>
      </c>
      <c r="I374" s="213"/>
      <c r="J374" s="209"/>
      <c r="K374" s="209"/>
      <c r="L374" s="214"/>
      <c r="M374" s="215"/>
      <c r="N374" s="216"/>
      <c r="O374" s="216"/>
      <c r="P374" s="216"/>
      <c r="Q374" s="216"/>
      <c r="R374" s="216"/>
      <c r="S374" s="216"/>
      <c r="T374" s="217"/>
      <c r="AT374" s="218" t="s">
        <v>147</v>
      </c>
      <c r="AU374" s="218" t="s">
        <v>87</v>
      </c>
      <c r="AV374" s="13" t="s">
        <v>87</v>
      </c>
      <c r="AW374" s="13" t="s">
        <v>35</v>
      </c>
      <c r="AX374" s="13" t="s">
        <v>76</v>
      </c>
      <c r="AY374" s="218" t="s">
        <v>133</v>
      </c>
    </row>
    <row r="375" spans="1:65" s="13" customFormat="1">
      <c r="B375" s="208"/>
      <c r="C375" s="209"/>
      <c r="D375" s="203" t="s">
        <v>147</v>
      </c>
      <c r="E375" s="210" t="s">
        <v>19</v>
      </c>
      <c r="F375" s="211" t="s">
        <v>627</v>
      </c>
      <c r="G375" s="209"/>
      <c r="H375" s="212">
        <v>34.56</v>
      </c>
      <c r="I375" s="213"/>
      <c r="J375" s="209"/>
      <c r="K375" s="209"/>
      <c r="L375" s="214"/>
      <c r="M375" s="215"/>
      <c r="N375" s="216"/>
      <c r="O375" s="216"/>
      <c r="P375" s="216"/>
      <c r="Q375" s="216"/>
      <c r="R375" s="216"/>
      <c r="S375" s="216"/>
      <c r="T375" s="217"/>
      <c r="AT375" s="218" t="s">
        <v>147</v>
      </c>
      <c r="AU375" s="218" t="s">
        <v>87</v>
      </c>
      <c r="AV375" s="13" t="s">
        <v>87</v>
      </c>
      <c r="AW375" s="13" t="s">
        <v>35</v>
      </c>
      <c r="AX375" s="13" t="s">
        <v>76</v>
      </c>
      <c r="AY375" s="218" t="s">
        <v>133</v>
      </c>
    </row>
    <row r="376" spans="1:65" s="13" customFormat="1">
      <c r="B376" s="208"/>
      <c r="C376" s="209"/>
      <c r="D376" s="203" t="s">
        <v>147</v>
      </c>
      <c r="E376" s="210" t="s">
        <v>19</v>
      </c>
      <c r="F376" s="211" t="s">
        <v>628</v>
      </c>
      <c r="G376" s="209"/>
      <c r="H376" s="212">
        <v>330</v>
      </c>
      <c r="I376" s="213"/>
      <c r="J376" s="209"/>
      <c r="K376" s="209"/>
      <c r="L376" s="214"/>
      <c r="M376" s="215"/>
      <c r="N376" s="216"/>
      <c r="O376" s="216"/>
      <c r="P376" s="216"/>
      <c r="Q376" s="216"/>
      <c r="R376" s="216"/>
      <c r="S376" s="216"/>
      <c r="T376" s="217"/>
      <c r="AT376" s="218" t="s">
        <v>147</v>
      </c>
      <c r="AU376" s="218" t="s">
        <v>87</v>
      </c>
      <c r="AV376" s="13" t="s">
        <v>87</v>
      </c>
      <c r="AW376" s="13" t="s">
        <v>35</v>
      </c>
      <c r="AX376" s="13" t="s">
        <v>76</v>
      </c>
      <c r="AY376" s="218" t="s">
        <v>133</v>
      </c>
    </row>
    <row r="377" spans="1:65" s="14" customFormat="1">
      <c r="B377" s="229"/>
      <c r="C377" s="230"/>
      <c r="D377" s="203" t="s">
        <v>147</v>
      </c>
      <c r="E377" s="231" t="s">
        <v>19</v>
      </c>
      <c r="F377" s="232" t="s">
        <v>214</v>
      </c>
      <c r="G377" s="230"/>
      <c r="H377" s="233">
        <v>377.952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AT377" s="239" t="s">
        <v>147</v>
      </c>
      <c r="AU377" s="239" t="s">
        <v>87</v>
      </c>
      <c r="AV377" s="14" t="s">
        <v>141</v>
      </c>
      <c r="AW377" s="14" t="s">
        <v>35</v>
      </c>
      <c r="AX377" s="14" t="s">
        <v>84</v>
      </c>
      <c r="AY377" s="239" t="s">
        <v>133</v>
      </c>
    </row>
    <row r="378" spans="1:65" s="2" customFormat="1" ht="16.5" customHeight="1">
      <c r="A378" s="34"/>
      <c r="B378" s="35"/>
      <c r="C378" s="190" t="s">
        <v>629</v>
      </c>
      <c r="D378" s="190" t="s">
        <v>136</v>
      </c>
      <c r="E378" s="191" t="s">
        <v>630</v>
      </c>
      <c r="F378" s="192" t="s">
        <v>631</v>
      </c>
      <c r="G378" s="193" t="s">
        <v>193</v>
      </c>
      <c r="H378" s="194">
        <v>550</v>
      </c>
      <c r="I378" s="195"/>
      <c r="J378" s="196">
        <f>ROUND(I378*H378,2)</f>
        <v>0</v>
      </c>
      <c r="K378" s="192" t="s">
        <v>140</v>
      </c>
      <c r="L378" s="39"/>
      <c r="M378" s="197" t="s">
        <v>19</v>
      </c>
      <c r="N378" s="198" t="s">
        <v>47</v>
      </c>
      <c r="O378" s="64"/>
      <c r="P378" s="199">
        <f>O378*H378</f>
        <v>0</v>
      </c>
      <c r="Q378" s="199">
        <v>0</v>
      </c>
      <c r="R378" s="199">
        <f>Q378*H378</f>
        <v>0</v>
      </c>
      <c r="S378" s="199">
        <v>0</v>
      </c>
      <c r="T378" s="200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201" t="s">
        <v>180</v>
      </c>
      <c r="AT378" s="201" t="s">
        <v>136</v>
      </c>
      <c r="AU378" s="201" t="s">
        <v>87</v>
      </c>
      <c r="AY378" s="17" t="s">
        <v>133</v>
      </c>
      <c r="BE378" s="202">
        <f>IF(N378="základní",J378,0)</f>
        <v>0</v>
      </c>
      <c r="BF378" s="202">
        <f>IF(N378="snížená",J378,0)</f>
        <v>0</v>
      </c>
      <c r="BG378" s="202">
        <f>IF(N378="zákl. přenesená",J378,0)</f>
        <v>0</v>
      </c>
      <c r="BH378" s="202">
        <f>IF(N378="sníž. přenesená",J378,0)</f>
        <v>0</v>
      </c>
      <c r="BI378" s="202">
        <f>IF(N378="nulová",J378,0)</f>
        <v>0</v>
      </c>
      <c r="BJ378" s="17" t="s">
        <v>84</v>
      </c>
      <c r="BK378" s="202">
        <f>ROUND(I378*H378,2)</f>
        <v>0</v>
      </c>
      <c r="BL378" s="17" t="s">
        <v>180</v>
      </c>
      <c r="BM378" s="201" t="s">
        <v>629</v>
      </c>
    </row>
    <row r="379" spans="1:65" s="2" customFormat="1" ht="19.5">
      <c r="A379" s="34"/>
      <c r="B379" s="35"/>
      <c r="C379" s="36"/>
      <c r="D379" s="203" t="s">
        <v>143</v>
      </c>
      <c r="E379" s="36"/>
      <c r="F379" s="204" t="s">
        <v>632</v>
      </c>
      <c r="G379" s="36"/>
      <c r="H379" s="36"/>
      <c r="I379" s="108"/>
      <c r="J379" s="36"/>
      <c r="K379" s="36"/>
      <c r="L379" s="39"/>
      <c r="M379" s="205"/>
      <c r="N379" s="206"/>
      <c r="O379" s="64"/>
      <c r="P379" s="64"/>
      <c r="Q379" s="64"/>
      <c r="R379" s="64"/>
      <c r="S379" s="64"/>
      <c r="T379" s="65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7" t="s">
        <v>143</v>
      </c>
      <c r="AU379" s="17" t="s">
        <v>87</v>
      </c>
    </row>
    <row r="380" spans="1:65" s="2" customFormat="1" ht="165.75">
      <c r="A380" s="34"/>
      <c r="B380" s="35"/>
      <c r="C380" s="36"/>
      <c r="D380" s="203" t="s">
        <v>145</v>
      </c>
      <c r="E380" s="36"/>
      <c r="F380" s="207" t="s">
        <v>633</v>
      </c>
      <c r="G380" s="36"/>
      <c r="H380" s="36"/>
      <c r="I380" s="108"/>
      <c r="J380" s="36"/>
      <c r="K380" s="36"/>
      <c r="L380" s="39"/>
      <c r="M380" s="205"/>
      <c r="N380" s="206"/>
      <c r="O380" s="64"/>
      <c r="P380" s="64"/>
      <c r="Q380" s="64"/>
      <c r="R380" s="64"/>
      <c r="S380" s="64"/>
      <c r="T380" s="65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145</v>
      </c>
      <c r="AU380" s="17" t="s">
        <v>87</v>
      </c>
    </row>
    <row r="381" spans="1:65" s="2" customFormat="1" ht="39">
      <c r="A381" s="34"/>
      <c r="B381" s="35"/>
      <c r="C381" s="36"/>
      <c r="D381" s="203" t="s">
        <v>161</v>
      </c>
      <c r="E381" s="36"/>
      <c r="F381" s="207" t="s">
        <v>634</v>
      </c>
      <c r="G381" s="36"/>
      <c r="H381" s="36"/>
      <c r="I381" s="108"/>
      <c r="J381" s="36"/>
      <c r="K381" s="36"/>
      <c r="L381" s="39"/>
      <c r="M381" s="205"/>
      <c r="N381" s="206"/>
      <c r="O381" s="64"/>
      <c r="P381" s="64"/>
      <c r="Q381" s="64"/>
      <c r="R381" s="64"/>
      <c r="S381" s="64"/>
      <c r="T381" s="65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7" t="s">
        <v>161</v>
      </c>
      <c r="AU381" s="17" t="s">
        <v>87</v>
      </c>
    </row>
    <row r="382" spans="1:65" s="13" customFormat="1">
      <c r="B382" s="208"/>
      <c r="C382" s="209"/>
      <c r="D382" s="203" t="s">
        <v>147</v>
      </c>
      <c r="E382" s="210" t="s">
        <v>19</v>
      </c>
      <c r="F382" s="211" t="s">
        <v>588</v>
      </c>
      <c r="G382" s="209"/>
      <c r="H382" s="212">
        <v>550</v>
      </c>
      <c r="I382" s="213"/>
      <c r="J382" s="209"/>
      <c r="K382" s="209"/>
      <c r="L382" s="214"/>
      <c r="M382" s="215"/>
      <c r="N382" s="216"/>
      <c r="O382" s="216"/>
      <c r="P382" s="216"/>
      <c r="Q382" s="216"/>
      <c r="R382" s="216"/>
      <c r="S382" s="216"/>
      <c r="T382" s="217"/>
      <c r="AT382" s="218" t="s">
        <v>147</v>
      </c>
      <c r="AU382" s="218" t="s">
        <v>87</v>
      </c>
      <c r="AV382" s="13" t="s">
        <v>87</v>
      </c>
      <c r="AW382" s="13" t="s">
        <v>35</v>
      </c>
      <c r="AX382" s="13" t="s">
        <v>84</v>
      </c>
      <c r="AY382" s="218" t="s">
        <v>133</v>
      </c>
    </row>
    <row r="383" spans="1:65" s="2" customFormat="1" ht="21.75" customHeight="1">
      <c r="A383" s="34"/>
      <c r="B383" s="35"/>
      <c r="C383" s="190" t="s">
        <v>8</v>
      </c>
      <c r="D383" s="190" t="s">
        <v>136</v>
      </c>
      <c r="E383" s="191" t="s">
        <v>635</v>
      </c>
      <c r="F383" s="192" t="s">
        <v>636</v>
      </c>
      <c r="G383" s="193" t="s">
        <v>231</v>
      </c>
      <c r="H383" s="194">
        <v>880</v>
      </c>
      <c r="I383" s="195"/>
      <c r="J383" s="196">
        <f>ROUND(I383*H383,2)</f>
        <v>0</v>
      </c>
      <c r="K383" s="192" t="s">
        <v>140</v>
      </c>
      <c r="L383" s="39"/>
      <c r="M383" s="197" t="s">
        <v>19</v>
      </c>
      <c r="N383" s="198" t="s">
        <v>47</v>
      </c>
      <c r="O383" s="64"/>
      <c r="P383" s="199">
        <f>O383*H383</f>
        <v>0</v>
      </c>
      <c r="Q383" s="199">
        <v>0</v>
      </c>
      <c r="R383" s="199">
        <f>Q383*H383</f>
        <v>0</v>
      </c>
      <c r="S383" s="199">
        <v>0</v>
      </c>
      <c r="T383" s="200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201" t="s">
        <v>180</v>
      </c>
      <c r="AT383" s="201" t="s">
        <v>136</v>
      </c>
      <c r="AU383" s="201" t="s">
        <v>87</v>
      </c>
      <c r="AY383" s="17" t="s">
        <v>133</v>
      </c>
      <c r="BE383" s="202">
        <f>IF(N383="základní",J383,0)</f>
        <v>0</v>
      </c>
      <c r="BF383" s="202">
        <f>IF(N383="snížená",J383,0)</f>
        <v>0</v>
      </c>
      <c r="BG383" s="202">
        <f>IF(N383="zákl. přenesená",J383,0)</f>
        <v>0</v>
      </c>
      <c r="BH383" s="202">
        <f>IF(N383="sníž. přenesená",J383,0)</f>
        <v>0</v>
      </c>
      <c r="BI383" s="202">
        <f>IF(N383="nulová",J383,0)</f>
        <v>0</v>
      </c>
      <c r="BJ383" s="17" t="s">
        <v>84</v>
      </c>
      <c r="BK383" s="202">
        <f>ROUND(I383*H383,2)</f>
        <v>0</v>
      </c>
      <c r="BL383" s="17" t="s">
        <v>180</v>
      </c>
      <c r="BM383" s="201" t="s">
        <v>8</v>
      </c>
    </row>
    <row r="384" spans="1:65" s="2" customFormat="1" ht="19.5">
      <c r="A384" s="34"/>
      <c r="B384" s="35"/>
      <c r="C384" s="36"/>
      <c r="D384" s="203" t="s">
        <v>143</v>
      </c>
      <c r="E384" s="36"/>
      <c r="F384" s="204" t="s">
        <v>637</v>
      </c>
      <c r="G384" s="36"/>
      <c r="H384" s="36"/>
      <c r="I384" s="108"/>
      <c r="J384" s="36"/>
      <c r="K384" s="36"/>
      <c r="L384" s="39"/>
      <c r="M384" s="205"/>
      <c r="N384" s="206"/>
      <c r="O384" s="64"/>
      <c r="P384" s="64"/>
      <c r="Q384" s="64"/>
      <c r="R384" s="64"/>
      <c r="S384" s="64"/>
      <c r="T384" s="65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7" t="s">
        <v>143</v>
      </c>
      <c r="AU384" s="17" t="s">
        <v>87</v>
      </c>
    </row>
    <row r="385" spans="1:65" s="2" customFormat="1" ht="185.25">
      <c r="A385" s="34"/>
      <c r="B385" s="35"/>
      <c r="C385" s="36"/>
      <c r="D385" s="203" t="s">
        <v>145</v>
      </c>
      <c r="E385" s="36"/>
      <c r="F385" s="207" t="s">
        <v>638</v>
      </c>
      <c r="G385" s="36"/>
      <c r="H385" s="36"/>
      <c r="I385" s="108"/>
      <c r="J385" s="36"/>
      <c r="K385" s="36"/>
      <c r="L385" s="39"/>
      <c r="M385" s="205"/>
      <c r="N385" s="206"/>
      <c r="O385" s="64"/>
      <c r="P385" s="64"/>
      <c r="Q385" s="64"/>
      <c r="R385" s="64"/>
      <c r="S385" s="64"/>
      <c r="T385" s="65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7" t="s">
        <v>145</v>
      </c>
      <c r="AU385" s="17" t="s">
        <v>87</v>
      </c>
    </row>
    <row r="386" spans="1:65" s="13" customFormat="1">
      <c r="B386" s="208"/>
      <c r="C386" s="209"/>
      <c r="D386" s="203" t="s">
        <v>147</v>
      </c>
      <c r="E386" s="210" t="s">
        <v>19</v>
      </c>
      <c r="F386" s="211" t="s">
        <v>639</v>
      </c>
      <c r="G386" s="209"/>
      <c r="H386" s="212">
        <v>880</v>
      </c>
      <c r="I386" s="213"/>
      <c r="J386" s="209"/>
      <c r="K386" s="209"/>
      <c r="L386" s="214"/>
      <c r="M386" s="215"/>
      <c r="N386" s="216"/>
      <c r="O386" s="216"/>
      <c r="P386" s="216"/>
      <c r="Q386" s="216"/>
      <c r="R386" s="216"/>
      <c r="S386" s="216"/>
      <c r="T386" s="217"/>
      <c r="AT386" s="218" t="s">
        <v>147</v>
      </c>
      <c r="AU386" s="218" t="s">
        <v>87</v>
      </c>
      <c r="AV386" s="13" t="s">
        <v>87</v>
      </c>
      <c r="AW386" s="13" t="s">
        <v>35</v>
      </c>
      <c r="AX386" s="13" t="s">
        <v>84</v>
      </c>
      <c r="AY386" s="218" t="s">
        <v>133</v>
      </c>
    </row>
    <row r="387" spans="1:65" s="2" customFormat="1" ht="21.75" customHeight="1">
      <c r="A387" s="34"/>
      <c r="B387" s="35"/>
      <c r="C387" s="190" t="s">
        <v>328</v>
      </c>
      <c r="D387" s="190" t="s">
        <v>136</v>
      </c>
      <c r="E387" s="191" t="s">
        <v>640</v>
      </c>
      <c r="F387" s="192" t="s">
        <v>641</v>
      </c>
      <c r="G387" s="193" t="s">
        <v>231</v>
      </c>
      <c r="H387" s="194">
        <v>1100</v>
      </c>
      <c r="I387" s="195"/>
      <c r="J387" s="196">
        <f>ROUND(I387*H387,2)</f>
        <v>0</v>
      </c>
      <c r="K387" s="192" t="s">
        <v>140</v>
      </c>
      <c r="L387" s="39"/>
      <c r="M387" s="197" t="s">
        <v>19</v>
      </c>
      <c r="N387" s="198" t="s">
        <v>47</v>
      </c>
      <c r="O387" s="64"/>
      <c r="P387" s="199">
        <f>O387*H387</f>
        <v>0</v>
      </c>
      <c r="Q387" s="199">
        <v>0</v>
      </c>
      <c r="R387" s="199">
        <f>Q387*H387</f>
        <v>0</v>
      </c>
      <c r="S387" s="199">
        <v>0</v>
      </c>
      <c r="T387" s="200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01" t="s">
        <v>180</v>
      </c>
      <c r="AT387" s="201" t="s">
        <v>136</v>
      </c>
      <c r="AU387" s="201" t="s">
        <v>87</v>
      </c>
      <c r="AY387" s="17" t="s">
        <v>133</v>
      </c>
      <c r="BE387" s="202">
        <f>IF(N387="základní",J387,0)</f>
        <v>0</v>
      </c>
      <c r="BF387" s="202">
        <f>IF(N387="snížená",J387,0)</f>
        <v>0</v>
      </c>
      <c r="BG387" s="202">
        <f>IF(N387="zákl. přenesená",J387,0)</f>
        <v>0</v>
      </c>
      <c r="BH387" s="202">
        <f>IF(N387="sníž. přenesená",J387,0)</f>
        <v>0</v>
      </c>
      <c r="BI387" s="202">
        <f>IF(N387="nulová",J387,0)</f>
        <v>0</v>
      </c>
      <c r="BJ387" s="17" t="s">
        <v>84</v>
      </c>
      <c r="BK387" s="202">
        <f>ROUND(I387*H387,2)</f>
        <v>0</v>
      </c>
      <c r="BL387" s="17" t="s">
        <v>180</v>
      </c>
      <c r="BM387" s="201" t="s">
        <v>328</v>
      </c>
    </row>
    <row r="388" spans="1:65" s="2" customFormat="1" ht="19.5">
      <c r="A388" s="34"/>
      <c r="B388" s="35"/>
      <c r="C388" s="36"/>
      <c r="D388" s="203" t="s">
        <v>143</v>
      </c>
      <c r="E388" s="36"/>
      <c r="F388" s="204" t="s">
        <v>642</v>
      </c>
      <c r="G388" s="36"/>
      <c r="H388" s="36"/>
      <c r="I388" s="108"/>
      <c r="J388" s="36"/>
      <c r="K388" s="36"/>
      <c r="L388" s="39"/>
      <c r="M388" s="205"/>
      <c r="N388" s="206"/>
      <c r="O388" s="64"/>
      <c r="P388" s="64"/>
      <c r="Q388" s="64"/>
      <c r="R388" s="64"/>
      <c r="S388" s="64"/>
      <c r="T388" s="65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7" t="s">
        <v>143</v>
      </c>
      <c r="AU388" s="17" t="s">
        <v>87</v>
      </c>
    </row>
    <row r="389" spans="1:65" s="2" customFormat="1" ht="78">
      <c r="A389" s="34"/>
      <c r="B389" s="35"/>
      <c r="C389" s="36"/>
      <c r="D389" s="203" t="s">
        <v>145</v>
      </c>
      <c r="E389" s="36"/>
      <c r="F389" s="207" t="s">
        <v>643</v>
      </c>
      <c r="G389" s="36"/>
      <c r="H389" s="36"/>
      <c r="I389" s="108"/>
      <c r="J389" s="36"/>
      <c r="K389" s="36"/>
      <c r="L389" s="39"/>
      <c r="M389" s="205"/>
      <c r="N389" s="206"/>
      <c r="O389" s="64"/>
      <c r="P389" s="64"/>
      <c r="Q389" s="64"/>
      <c r="R389" s="64"/>
      <c r="S389" s="64"/>
      <c r="T389" s="65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7" t="s">
        <v>145</v>
      </c>
      <c r="AU389" s="17" t="s">
        <v>87</v>
      </c>
    </row>
    <row r="390" spans="1:65" s="13" customFormat="1">
      <c r="B390" s="208"/>
      <c r="C390" s="209"/>
      <c r="D390" s="203" t="s">
        <v>147</v>
      </c>
      <c r="E390" s="210" t="s">
        <v>19</v>
      </c>
      <c r="F390" s="211" t="s">
        <v>644</v>
      </c>
      <c r="G390" s="209"/>
      <c r="H390" s="212">
        <v>1100</v>
      </c>
      <c r="I390" s="213"/>
      <c r="J390" s="209"/>
      <c r="K390" s="209"/>
      <c r="L390" s="214"/>
      <c r="M390" s="215"/>
      <c r="N390" s="216"/>
      <c r="O390" s="216"/>
      <c r="P390" s="216"/>
      <c r="Q390" s="216"/>
      <c r="R390" s="216"/>
      <c r="S390" s="216"/>
      <c r="T390" s="217"/>
      <c r="AT390" s="218" t="s">
        <v>147</v>
      </c>
      <c r="AU390" s="218" t="s">
        <v>87</v>
      </c>
      <c r="AV390" s="13" t="s">
        <v>87</v>
      </c>
      <c r="AW390" s="13" t="s">
        <v>35</v>
      </c>
      <c r="AX390" s="13" t="s">
        <v>84</v>
      </c>
      <c r="AY390" s="218" t="s">
        <v>133</v>
      </c>
    </row>
    <row r="391" spans="1:65" s="2" customFormat="1" ht="21.75" customHeight="1">
      <c r="A391" s="34"/>
      <c r="B391" s="35"/>
      <c r="C391" s="190" t="s">
        <v>645</v>
      </c>
      <c r="D391" s="190" t="s">
        <v>136</v>
      </c>
      <c r="E391" s="191" t="s">
        <v>646</v>
      </c>
      <c r="F391" s="192" t="s">
        <v>647</v>
      </c>
      <c r="G391" s="193" t="s">
        <v>139</v>
      </c>
      <c r="H391" s="194">
        <v>2200</v>
      </c>
      <c r="I391" s="195"/>
      <c r="J391" s="196">
        <f>ROUND(I391*H391,2)</f>
        <v>0</v>
      </c>
      <c r="K391" s="192" t="s">
        <v>140</v>
      </c>
      <c r="L391" s="39"/>
      <c r="M391" s="197" t="s">
        <v>19</v>
      </c>
      <c r="N391" s="198" t="s">
        <v>47</v>
      </c>
      <c r="O391" s="64"/>
      <c r="P391" s="199">
        <f>O391*H391</f>
        <v>0</v>
      </c>
      <c r="Q391" s="199">
        <v>0.20300000000000001</v>
      </c>
      <c r="R391" s="199">
        <f>Q391*H391</f>
        <v>446.6</v>
      </c>
      <c r="S391" s="199">
        <v>0</v>
      </c>
      <c r="T391" s="200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201" t="s">
        <v>180</v>
      </c>
      <c r="AT391" s="201" t="s">
        <v>136</v>
      </c>
      <c r="AU391" s="201" t="s">
        <v>87</v>
      </c>
      <c r="AY391" s="17" t="s">
        <v>133</v>
      </c>
      <c r="BE391" s="202">
        <f>IF(N391="základní",J391,0)</f>
        <v>0</v>
      </c>
      <c r="BF391" s="202">
        <f>IF(N391="snížená",J391,0)</f>
        <v>0</v>
      </c>
      <c r="BG391" s="202">
        <f>IF(N391="zákl. přenesená",J391,0)</f>
        <v>0</v>
      </c>
      <c r="BH391" s="202">
        <f>IF(N391="sníž. přenesená",J391,0)</f>
        <v>0</v>
      </c>
      <c r="BI391" s="202">
        <f>IF(N391="nulová",J391,0)</f>
        <v>0</v>
      </c>
      <c r="BJ391" s="17" t="s">
        <v>84</v>
      </c>
      <c r="BK391" s="202">
        <f>ROUND(I391*H391,2)</f>
        <v>0</v>
      </c>
      <c r="BL391" s="17" t="s">
        <v>180</v>
      </c>
      <c r="BM391" s="201" t="s">
        <v>645</v>
      </c>
    </row>
    <row r="392" spans="1:65" s="2" customFormat="1" ht="29.25">
      <c r="A392" s="34"/>
      <c r="B392" s="35"/>
      <c r="C392" s="36"/>
      <c r="D392" s="203" t="s">
        <v>143</v>
      </c>
      <c r="E392" s="36"/>
      <c r="F392" s="204" t="s">
        <v>648</v>
      </c>
      <c r="G392" s="36"/>
      <c r="H392" s="36"/>
      <c r="I392" s="108"/>
      <c r="J392" s="36"/>
      <c r="K392" s="36"/>
      <c r="L392" s="39"/>
      <c r="M392" s="205"/>
      <c r="N392" s="206"/>
      <c r="O392" s="64"/>
      <c r="P392" s="64"/>
      <c r="Q392" s="64"/>
      <c r="R392" s="64"/>
      <c r="S392" s="64"/>
      <c r="T392" s="65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7" t="s">
        <v>143</v>
      </c>
      <c r="AU392" s="17" t="s">
        <v>87</v>
      </c>
    </row>
    <row r="393" spans="1:65" s="2" customFormat="1" ht="48.75">
      <c r="A393" s="34"/>
      <c r="B393" s="35"/>
      <c r="C393" s="36"/>
      <c r="D393" s="203" t="s">
        <v>145</v>
      </c>
      <c r="E393" s="36"/>
      <c r="F393" s="207" t="s">
        <v>649</v>
      </c>
      <c r="G393" s="36"/>
      <c r="H393" s="36"/>
      <c r="I393" s="108"/>
      <c r="J393" s="36"/>
      <c r="K393" s="36"/>
      <c r="L393" s="39"/>
      <c r="M393" s="205"/>
      <c r="N393" s="206"/>
      <c r="O393" s="64"/>
      <c r="P393" s="64"/>
      <c r="Q393" s="64"/>
      <c r="R393" s="64"/>
      <c r="S393" s="64"/>
      <c r="T393" s="65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7" t="s">
        <v>145</v>
      </c>
      <c r="AU393" s="17" t="s">
        <v>87</v>
      </c>
    </row>
    <row r="394" spans="1:65" s="13" customFormat="1">
      <c r="B394" s="208"/>
      <c r="C394" s="209"/>
      <c r="D394" s="203" t="s">
        <v>147</v>
      </c>
      <c r="E394" s="210" t="s">
        <v>19</v>
      </c>
      <c r="F394" s="211" t="s">
        <v>650</v>
      </c>
      <c r="G394" s="209"/>
      <c r="H394" s="212">
        <v>2200</v>
      </c>
      <c r="I394" s="213"/>
      <c r="J394" s="209"/>
      <c r="K394" s="209"/>
      <c r="L394" s="214"/>
      <c r="M394" s="215"/>
      <c r="N394" s="216"/>
      <c r="O394" s="216"/>
      <c r="P394" s="216"/>
      <c r="Q394" s="216"/>
      <c r="R394" s="216"/>
      <c r="S394" s="216"/>
      <c r="T394" s="217"/>
      <c r="AT394" s="218" t="s">
        <v>147</v>
      </c>
      <c r="AU394" s="218" t="s">
        <v>87</v>
      </c>
      <c r="AV394" s="13" t="s">
        <v>87</v>
      </c>
      <c r="AW394" s="13" t="s">
        <v>35</v>
      </c>
      <c r="AX394" s="13" t="s">
        <v>84</v>
      </c>
      <c r="AY394" s="218" t="s">
        <v>133</v>
      </c>
    </row>
    <row r="395" spans="1:65" s="2" customFormat="1" ht="16.5" customHeight="1">
      <c r="A395" s="34"/>
      <c r="B395" s="35"/>
      <c r="C395" s="190" t="s">
        <v>651</v>
      </c>
      <c r="D395" s="190" t="s">
        <v>136</v>
      </c>
      <c r="E395" s="191" t="s">
        <v>652</v>
      </c>
      <c r="F395" s="192" t="s">
        <v>653</v>
      </c>
      <c r="G395" s="193" t="s">
        <v>139</v>
      </c>
      <c r="H395" s="194">
        <v>2200</v>
      </c>
      <c r="I395" s="195"/>
      <c r="J395" s="196">
        <f>ROUND(I395*H395,2)</f>
        <v>0</v>
      </c>
      <c r="K395" s="192" t="s">
        <v>140</v>
      </c>
      <c r="L395" s="39"/>
      <c r="M395" s="197" t="s">
        <v>19</v>
      </c>
      <c r="N395" s="198" t="s">
        <v>47</v>
      </c>
      <c r="O395" s="64"/>
      <c r="P395" s="199">
        <f>O395*H395</f>
        <v>0</v>
      </c>
      <c r="Q395" s="199">
        <v>9.1799999999999995E-5</v>
      </c>
      <c r="R395" s="199">
        <f>Q395*H395</f>
        <v>0.20196</v>
      </c>
      <c r="S395" s="199">
        <v>0</v>
      </c>
      <c r="T395" s="200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201" t="s">
        <v>180</v>
      </c>
      <c r="AT395" s="201" t="s">
        <v>136</v>
      </c>
      <c r="AU395" s="201" t="s">
        <v>87</v>
      </c>
      <c r="AY395" s="17" t="s">
        <v>133</v>
      </c>
      <c r="BE395" s="202">
        <f>IF(N395="základní",J395,0)</f>
        <v>0</v>
      </c>
      <c r="BF395" s="202">
        <f>IF(N395="snížená",J395,0)</f>
        <v>0</v>
      </c>
      <c r="BG395" s="202">
        <f>IF(N395="zákl. přenesená",J395,0)</f>
        <v>0</v>
      </c>
      <c r="BH395" s="202">
        <f>IF(N395="sníž. přenesená",J395,0)</f>
        <v>0</v>
      </c>
      <c r="BI395" s="202">
        <f>IF(N395="nulová",J395,0)</f>
        <v>0</v>
      </c>
      <c r="BJ395" s="17" t="s">
        <v>84</v>
      </c>
      <c r="BK395" s="202">
        <f>ROUND(I395*H395,2)</f>
        <v>0</v>
      </c>
      <c r="BL395" s="17" t="s">
        <v>180</v>
      </c>
      <c r="BM395" s="201" t="s">
        <v>651</v>
      </c>
    </row>
    <row r="396" spans="1:65" s="2" customFormat="1" ht="29.25">
      <c r="A396" s="34"/>
      <c r="B396" s="35"/>
      <c r="C396" s="36"/>
      <c r="D396" s="203" t="s">
        <v>143</v>
      </c>
      <c r="E396" s="36"/>
      <c r="F396" s="204" t="s">
        <v>654</v>
      </c>
      <c r="G396" s="36"/>
      <c r="H396" s="36"/>
      <c r="I396" s="108"/>
      <c r="J396" s="36"/>
      <c r="K396" s="36"/>
      <c r="L396" s="39"/>
      <c r="M396" s="205"/>
      <c r="N396" s="206"/>
      <c r="O396" s="64"/>
      <c r="P396" s="64"/>
      <c r="Q396" s="64"/>
      <c r="R396" s="64"/>
      <c r="S396" s="64"/>
      <c r="T396" s="65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7" t="s">
        <v>143</v>
      </c>
      <c r="AU396" s="17" t="s">
        <v>87</v>
      </c>
    </row>
    <row r="397" spans="1:65" s="2" customFormat="1" ht="16.5" customHeight="1">
      <c r="A397" s="34"/>
      <c r="B397" s="35"/>
      <c r="C397" s="219" t="s">
        <v>655</v>
      </c>
      <c r="D397" s="219" t="s">
        <v>155</v>
      </c>
      <c r="E397" s="220" t="s">
        <v>656</v>
      </c>
      <c r="F397" s="221" t="s">
        <v>657</v>
      </c>
      <c r="G397" s="222" t="s">
        <v>139</v>
      </c>
      <c r="H397" s="223">
        <v>4400</v>
      </c>
      <c r="I397" s="224"/>
      <c r="J397" s="225">
        <f>ROUND(I397*H397,2)</f>
        <v>0</v>
      </c>
      <c r="K397" s="221" t="s">
        <v>140</v>
      </c>
      <c r="L397" s="226"/>
      <c r="M397" s="227" t="s">
        <v>19</v>
      </c>
      <c r="N397" s="228" t="s">
        <v>47</v>
      </c>
      <c r="O397" s="64"/>
      <c r="P397" s="199">
        <f>O397*H397</f>
        <v>0</v>
      </c>
      <c r="Q397" s="199">
        <v>2.0000000000000002E-5</v>
      </c>
      <c r="R397" s="199">
        <f>Q397*H397</f>
        <v>8.8000000000000009E-2</v>
      </c>
      <c r="S397" s="199">
        <v>0</v>
      </c>
      <c r="T397" s="200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201" t="s">
        <v>179</v>
      </c>
      <c r="AT397" s="201" t="s">
        <v>155</v>
      </c>
      <c r="AU397" s="201" t="s">
        <v>87</v>
      </c>
      <c r="AY397" s="17" t="s">
        <v>133</v>
      </c>
      <c r="BE397" s="202">
        <f>IF(N397="základní",J397,0)</f>
        <v>0</v>
      </c>
      <c r="BF397" s="202">
        <f>IF(N397="snížená",J397,0)</f>
        <v>0</v>
      </c>
      <c r="BG397" s="202">
        <f>IF(N397="zákl. přenesená",J397,0)</f>
        <v>0</v>
      </c>
      <c r="BH397" s="202">
        <f>IF(N397="sníž. přenesená",J397,0)</f>
        <v>0</v>
      </c>
      <c r="BI397" s="202">
        <f>IF(N397="nulová",J397,0)</f>
        <v>0</v>
      </c>
      <c r="BJ397" s="17" t="s">
        <v>84</v>
      </c>
      <c r="BK397" s="202">
        <f>ROUND(I397*H397,2)</f>
        <v>0</v>
      </c>
      <c r="BL397" s="17" t="s">
        <v>180</v>
      </c>
      <c r="BM397" s="201" t="s">
        <v>655</v>
      </c>
    </row>
    <row r="398" spans="1:65" s="2" customFormat="1">
      <c r="A398" s="34"/>
      <c r="B398" s="35"/>
      <c r="C398" s="36"/>
      <c r="D398" s="203" t="s">
        <v>143</v>
      </c>
      <c r="E398" s="36"/>
      <c r="F398" s="204" t="s">
        <v>657</v>
      </c>
      <c r="G398" s="36"/>
      <c r="H398" s="36"/>
      <c r="I398" s="108"/>
      <c r="J398" s="36"/>
      <c r="K398" s="36"/>
      <c r="L398" s="39"/>
      <c r="M398" s="205"/>
      <c r="N398" s="206"/>
      <c r="O398" s="64"/>
      <c r="P398" s="64"/>
      <c r="Q398" s="64"/>
      <c r="R398" s="64"/>
      <c r="S398" s="64"/>
      <c r="T398" s="65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7" t="s">
        <v>143</v>
      </c>
      <c r="AU398" s="17" t="s">
        <v>87</v>
      </c>
    </row>
    <row r="399" spans="1:65" s="13" customFormat="1">
      <c r="B399" s="208"/>
      <c r="C399" s="209"/>
      <c r="D399" s="203" t="s">
        <v>147</v>
      </c>
      <c r="E399" s="210" t="s">
        <v>19</v>
      </c>
      <c r="F399" s="211" t="s">
        <v>658</v>
      </c>
      <c r="G399" s="209"/>
      <c r="H399" s="212">
        <v>4400</v>
      </c>
      <c r="I399" s="213"/>
      <c r="J399" s="209"/>
      <c r="K399" s="209"/>
      <c r="L399" s="214"/>
      <c r="M399" s="215"/>
      <c r="N399" s="216"/>
      <c r="O399" s="216"/>
      <c r="P399" s="216"/>
      <c r="Q399" s="216"/>
      <c r="R399" s="216"/>
      <c r="S399" s="216"/>
      <c r="T399" s="217"/>
      <c r="AT399" s="218" t="s">
        <v>147</v>
      </c>
      <c r="AU399" s="218" t="s">
        <v>87</v>
      </c>
      <c r="AV399" s="13" t="s">
        <v>87</v>
      </c>
      <c r="AW399" s="13" t="s">
        <v>35</v>
      </c>
      <c r="AX399" s="13" t="s">
        <v>84</v>
      </c>
      <c r="AY399" s="218" t="s">
        <v>133</v>
      </c>
    </row>
    <row r="400" spans="1:65" s="12" customFormat="1" ht="22.9" customHeight="1">
      <c r="B400" s="174"/>
      <c r="C400" s="175"/>
      <c r="D400" s="176" t="s">
        <v>75</v>
      </c>
      <c r="E400" s="188" t="s">
        <v>659</v>
      </c>
      <c r="F400" s="188" t="s">
        <v>660</v>
      </c>
      <c r="G400" s="175"/>
      <c r="H400" s="175"/>
      <c r="I400" s="178"/>
      <c r="J400" s="189">
        <f>BK400</f>
        <v>0</v>
      </c>
      <c r="K400" s="175"/>
      <c r="L400" s="180"/>
      <c r="M400" s="181"/>
      <c r="N400" s="182"/>
      <c r="O400" s="182"/>
      <c r="P400" s="183">
        <f>SUM(P401:P652)</f>
        <v>0</v>
      </c>
      <c r="Q400" s="182"/>
      <c r="R400" s="183">
        <f>SUM(R401:R652)</f>
        <v>23.088197499999996</v>
      </c>
      <c r="S400" s="182"/>
      <c r="T400" s="184">
        <f>SUM(T401:T652)</f>
        <v>0</v>
      </c>
      <c r="AR400" s="185" t="s">
        <v>141</v>
      </c>
      <c r="AT400" s="186" t="s">
        <v>75</v>
      </c>
      <c r="AU400" s="186" t="s">
        <v>84</v>
      </c>
      <c r="AY400" s="185" t="s">
        <v>133</v>
      </c>
      <c r="BK400" s="187">
        <f>SUM(BK401:BK652)</f>
        <v>0</v>
      </c>
    </row>
    <row r="401" spans="1:65" s="2" customFormat="1" ht="21.75" customHeight="1">
      <c r="A401" s="34"/>
      <c r="B401" s="35"/>
      <c r="C401" s="190" t="s">
        <v>661</v>
      </c>
      <c r="D401" s="190" t="s">
        <v>136</v>
      </c>
      <c r="E401" s="191" t="s">
        <v>662</v>
      </c>
      <c r="F401" s="192" t="s">
        <v>663</v>
      </c>
      <c r="G401" s="193" t="s">
        <v>158</v>
      </c>
      <c r="H401" s="194">
        <v>1006</v>
      </c>
      <c r="I401" s="195"/>
      <c r="J401" s="196">
        <f>ROUND(I401*H401,2)</f>
        <v>0</v>
      </c>
      <c r="K401" s="192" t="s">
        <v>140</v>
      </c>
      <c r="L401" s="39"/>
      <c r="M401" s="197" t="s">
        <v>19</v>
      </c>
      <c r="N401" s="198" t="s">
        <v>47</v>
      </c>
      <c r="O401" s="64"/>
      <c r="P401" s="199">
        <f>O401*H401</f>
        <v>0</v>
      </c>
      <c r="Q401" s="199">
        <v>0</v>
      </c>
      <c r="R401" s="199">
        <f>Q401*H401</f>
        <v>0</v>
      </c>
      <c r="S401" s="199">
        <v>0</v>
      </c>
      <c r="T401" s="200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201" t="s">
        <v>180</v>
      </c>
      <c r="AT401" s="201" t="s">
        <v>136</v>
      </c>
      <c r="AU401" s="201" t="s">
        <v>87</v>
      </c>
      <c r="AY401" s="17" t="s">
        <v>133</v>
      </c>
      <c r="BE401" s="202">
        <f>IF(N401="základní",J401,0)</f>
        <v>0</v>
      </c>
      <c r="BF401" s="202">
        <f>IF(N401="snížená",J401,0)</f>
        <v>0</v>
      </c>
      <c r="BG401" s="202">
        <f>IF(N401="zákl. přenesená",J401,0)</f>
        <v>0</v>
      </c>
      <c r="BH401" s="202">
        <f>IF(N401="sníž. přenesená",J401,0)</f>
        <v>0</v>
      </c>
      <c r="BI401" s="202">
        <f>IF(N401="nulová",J401,0)</f>
        <v>0</v>
      </c>
      <c r="BJ401" s="17" t="s">
        <v>84</v>
      </c>
      <c r="BK401" s="202">
        <f>ROUND(I401*H401,2)</f>
        <v>0</v>
      </c>
      <c r="BL401" s="17" t="s">
        <v>180</v>
      </c>
      <c r="BM401" s="201" t="s">
        <v>661</v>
      </c>
    </row>
    <row r="402" spans="1:65" s="2" customFormat="1" ht="19.5">
      <c r="A402" s="34"/>
      <c r="B402" s="35"/>
      <c r="C402" s="36"/>
      <c r="D402" s="203" t="s">
        <v>143</v>
      </c>
      <c r="E402" s="36"/>
      <c r="F402" s="204" t="s">
        <v>664</v>
      </c>
      <c r="G402" s="36"/>
      <c r="H402" s="36"/>
      <c r="I402" s="108"/>
      <c r="J402" s="36"/>
      <c r="K402" s="36"/>
      <c r="L402" s="39"/>
      <c r="M402" s="205"/>
      <c r="N402" s="206"/>
      <c r="O402" s="64"/>
      <c r="P402" s="64"/>
      <c r="Q402" s="64"/>
      <c r="R402" s="64"/>
      <c r="S402" s="64"/>
      <c r="T402" s="65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7" t="s">
        <v>143</v>
      </c>
      <c r="AU402" s="17" t="s">
        <v>87</v>
      </c>
    </row>
    <row r="403" spans="1:65" s="2" customFormat="1" ht="19.5">
      <c r="A403" s="34"/>
      <c r="B403" s="35"/>
      <c r="C403" s="36"/>
      <c r="D403" s="203" t="s">
        <v>161</v>
      </c>
      <c r="E403" s="36"/>
      <c r="F403" s="207" t="s">
        <v>665</v>
      </c>
      <c r="G403" s="36"/>
      <c r="H403" s="36"/>
      <c r="I403" s="108"/>
      <c r="J403" s="36"/>
      <c r="K403" s="36"/>
      <c r="L403" s="39"/>
      <c r="M403" s="205"/>
      <c r="N403" s="206"/>
      <c r="O403" s="64"/>
      <c r="P403" s="64"/>
      <c r="Q403" s="64"/>
      <c r="R403" s="64"/>
      <c r="S403" s="64"/>
      <c r="T403" s="65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T403" s="17" t="s">
        <v>161</v>
      </c>
      <c r="AU403" s="17" t="s">
        <v>87</v>
      </c>
    </row>
    <row r="404" spans="1:65" s="13" customFormat="1">
      <c r="B404" s="208"/>
      <c r="C404" s="209"/>
      <c r="D404" s="203" t="s">
        <v>147</v>
      </c>
      <c r="E404" s="210" t="s">
        <v>19</v>
      </c>
      <c r="F404" s="211" t="s">
        <v>666</v>
      </c>
      <c r="G404" s="209"/>
      <c r="H404" s="212">
        <v>1006</v>
      </c>
      <c r="I404" s="213"/>
      <c r="J404" s="209"/>
      <c r="K404" s="209"/>
      <c r="L404" s="214"/>
      <c r="M404" s="215"/>
      <c r="N404" s="216"/>
      <c r="O404" s="216"/>
      <c r="P404" s="216"/>
      <c r="Q404" s="216"/>
      <c r="R404" s="216"/>
      <c r="S404" s="216"/>
      <c r="T404" s="217"/>
      <c r="AT404" s="218" t="s">
        <v>147</v>
      </c>
      <c r="AU404" s="218" t="s">
        <v>87</v>
      </c>
      <c r="AV404" s="13" t="s">
        <v>87</v>
      </c>
      <c r="AW404" s="13" t="s">
        <v>35</v>
      </c>
      <c r="AX404" s="13" t="s">
        <v>84</v>
      </c>
      <c r="AY404" s="218" t="s">
        <v>133</v>
      </c>
    </row>
    <row r="405" spans="1:65" s="2" customFormat="1" ht="21.75" customHeight="1">
      <c r="A405" s="34"/>
      <c r="B405" s="35"/>
      <c r="C405" s="190" t="s">
        <v>667</v>
      </c>
      <c r="D405" s="190" t="s">
        <v>136</v>
      </c>
      <c r="E405" s="191" t="s">
        <v>668</v>
      </c>
      <c r="F405" s="192" t="s">
        <v>669</v>
      </c>
      <c r="G405" s="193" t="s">
        <v>158</v>
      </c>
      <c r="H405" s="194">
        <v>70</v>
      </c>
      <c r="I405" s="195"/>
      <c r="J405" s="196">
        <f>ROUND(I405*H405,2)</f>
        <v>0</v>
      </c>
      <c r="K405" s="192" t="s">
        <v>140</v>
      </c>
      <c r="L405" s="39"/>
      <c r="M405" s="197" t="s">
        <v>19</v>
      </c>
      <c r="N405" s="198" t="s">
        <v>47</v>
      </c>
      <c r="O405" s="64"/>
      <c r="P405" s="199">
        <f>O405*H405</f>
        <v>0</v>
      </c>
      <c r="Q405" s="199">
        <v>0</v>
      </c>
      <c r="R405" s="199">
        <f>Q405*H405</f>
        <v>0</v>
      </c>
      <c r="S405" s="199">
        <v>0</v>
      </c>
      <c r="T405" s="200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201" t="s">
        <v>534</v>
      </c>
      <c r="AT405" s="201" t="s">
        <v>136</v>
      </c>
      <c r="AU405" s="201" t="s">
        <v>87</v>
      </c>
      <c r="AY405" s="17" t="s">
        <v>133</v>
      </c>
      <c r="BE405" s="202">
        <f>IF(N405="základní",J405,0)</f>
        <v>0</v>
      </c>
      <c r="BF405" s="202">
        <f>IF(N405="snížená",J405,0)</f>
        <v>0</v>
      </c>
      <c r="BG405" s="202">
        <f>IF(N405="zákl. přenesená",J405,0)</f>
        <v>0</v>
      </c>
      <c r="BH405" s="202">
        <f>IF(N405="sníž. přenesená",J405,0)</f>
        <v>0</v>
      </c>
      <c r="BI405" s="202">
        <f>IF(N405="nulová",J405,0)</f>
        <v>0</v>
      </c>
      <c r="BJ405" s="17" t="s">
        <v>84</v>
      </c>
      <c r="BK405" s="202">
        <f>ROUND(I405*H405,2)</f>
        <v>0</v>
      </c>
      <c r="BL405" s="17" t="s">
        <v>534</v>
      </c>
      <c r="BM405" s="201" t="s">
        <v>670</v>
      </c>
    </row>
    <row r="406" spans="1:65" s="2" customFormat="1" ht="19.5">
      <c r="A406" s="34"/>
      <c r="B406" s="35"/>
      <c r="C406" s="36"/>
      <c r="D406" s="203" t="s">
        <v>143</v>
      </c>
      <c r="E406" s="36"/>
      <c r="F406" s="204" t="s">
        <v>671</v>
      </c>
      <c r="G406" s="36"/>
      <c r="H406" s="36"/>
      <c r="I406" s="108"/>
      <c r="J406" s="36"/>
      <c r="K406" s="36"/>
      <c r="L406" s="39"/>
      <c r="M406" s="205"/>
      <c r="N406" s="206"/>
      <c r="O406" s="64"/>
      <c r="P406" s="64"/>
      <c r="Q406" s="64"/>
      <c r="R406" s="64"/>
      <c r="S406" s="64"/>
      <c r="T406" s="65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7" t="s">
        <v>143</v>
      </c>
      <c r="AU406" s="17" t="s">
        <v>87</v>
      </c>
    </row>
    <row r="407" spans="1:65" s="13" customFormat="1">
      <c r="B407" s="208"/>
      <c r="C407" s="209"/>
      <c r="D407" s="203" t="s">
        <v>147</v>
      </c>
      <c r="E407" s="210" t="s">
        <v>19</v>
      </c>
      <c r="F407" s="211" t="s">
        <v>672</v>
      </c>
      <c r="G407" s="209"/>
      <c r="H407" s="212">
        <v>70</v>
      </c>
      <c r="I407" s="213"/>
      <c r="J407" s="209"/>
      <c r="K407" s="209"/>
      <c r="L407" s="214"/>
      <c r="M407" s="215"/>
      <c r="N407" s="216"/>
      <c r="O407" s="216"/>
      <c r="P407" s="216"/>
      <c r="Q407" s="216"/>
      <c r="R407" s="216"/>
      <c r="S407" s="216"/>
      <c r="T407" s="217"/>
      <c r="AT407" s="218" t="s">
        <v>147</v>
      </c>
      <c r="AU407" s="218" t="s">
        <v>87</v>
      </c>
      <c r="AV407" s="13" t="s">
        <v>87</v>
      </c>
      <c r="AW407" s="13" t="s">
        <v>35</v>
      </c>
      <c r="AX407" s="13" t="s">
        <v>84</v>
      </c>
      <c r="AY407" s="218" t="s">
        <v>133</v>
      </c>
    </row>
    <row r="408" spans="1:65" s="2" customFormat="1" ht="21.75" customHeight="1">
      <c r="A408" s="34"/>
      <c r="B408" s="35"/>
      <c r="C408" s="190" t="s">
        <v>673</v>
      </c>
      <c r="D408" s="190" t="s">
        <v>136</v>
      </c>
      <c r="E408" s="191" t="s">
        <v>674</v>
      </c>
      <c r="F408" s="192" t="s">
        <v>675</v>
      </c>
      <c r="G408" s="193" t="s">
        <v>158</v>
      </c>
      <c r="H408" s="194">
        <v>162</v>
      </c>
      <c r="I408" s="195"/>
      <c r="J408" s="196">
        <f>ROUND(I408*H408,2)</f>
        <v>0</v>
      </c>
      <c r="K408" s="192" t="s">
        <v>140</v>
      </c>
      <c r="L408" s="39"/>
      <c r="M408" s="197" t="s">
        <v>19</v>
      </c>
      <c r="N408" s="198" t="s">
        <v>47</v>
      </c>
      <c r="O408" s="64"/>
      <c r="P408" s="199">
        <f>O408*H408</f>
        <v>0</v>
      </c>
      <c r="Q408" s="199">
        <v>0</v>
      </c>
      <c r="R408" s="199">
        <f>Q408*H408</f>
        <v>0</v>
      </c>
      <c r="S408" s="199">
        <v>0</v>
      </c>
      <c r="T408" s="200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201" t="s">
        <v>534</v>
      </c>
      <c r="AT408" s="201" t="s">
        <v>136</v>
      </c>
      <c r="AU408" s="201" t="s">
        <v>87</v>
      </c>
      <c r="AY408" s="17" t="s">
        <v>133</v>
      </c>
      <c r="BE408" s="202">
        <f>IF(N408="základní",J408,0)</f>
        <v>0</v>
      </c>
      <c r="BF408" s="202">
        <f>IF(N408="snížená",J408,0)</f>
        <v>0</v>
      </c>
      <c r="BG408" s="202">
        <f>IF(N408="zákl. přenesená",J408,0)</f>
        <v>0</v>
      </c>
      <c r="BH408" s="202">
        <f>IF(N408="sníž. přenesená",J408,0)</f>
        <v>0</v>
      </c>
      <c r="BI408" s="202">
        <f>IF(N408="nulová",J408,0)</f>
        <v>0</v>
      </c>
      <c r="BJ408" s="17" t="s">
        <v>84</v>
      </c>
      <c r="BK408" s="202">
        <f>ROUND(I408*H408,2)</f>
        <v>0</v>
      </c>
      <c r="BL408" s="17" t="s">
        <v>534</v>
      </c>
      <c r="BM408" s="201" t="s">
        <v>676</v>
      </c>
    </row>
    <row r="409" spans="1:65" s="2" customFormat="1" ht="19.5">
      <c r="A409" s="34"/>
      <c r="B409" s="35"/>
      <c r="C409" s="36"/>
      <c r="D409" s="203" t="s">
        <v>143</v>
      </c>
      <c r="E409" s="36"/>
      <c r="F409" s="204" t="s">
        <v>677</v>
      </c>
      <c r="G409" s="36"/>
      <c r="H409" s="36"/>
      <c r="I409" s="108"/>
      <c r="J409" s="36"/>
      <c r="K409" s="36"/>
      <c r="L409" s="39"/>
      <c r="M409" s="205"/>
      <c r="N409" s="206"/>
      <c r="O409" s="64"/>
      <c r="P409" s="64"/>
      <c r="Q409" s="64"/>
      <c r="R409" s="64"/>
      <c r="S409" s="64"/>
      <c r="T409" s="65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7" t="s">
        <v>143</v>
      </c>
      <c r="AU409" s="17" t="s">
        <v>87</v>
      </c>
    </row>
    <row r="410" spans="1:65" s="13" customFormat="1">
      <c r="B410" s="208"/>
      <c r="C410" s="209"/>
      <c r="D410" s="203" t="s">
        <v>147</v>
      </c>
      <c r="E410" s="210" t="s">
        <v>19</v>
      </c>
      <c r="F410" s="211" t="s">
        <v>678</v>
      </c>
      <c r="G410" s="209"/>
      <c r="H410" s="212">
        <v>162</v>
      </c>
      <c r="I410" s="213"/>
      <c r="J410" s="209"/>
      <c r="K410" s="209"/>
      <c r="L410" s="214"/>
      <c r="M410" s="215"/>
      <c r="N410" s="216"/>
      <c r="O410" s="216"/>
      <c r="P410" s="216"/>
      <c r="Q410" s="216"/>
      <c r="R410" s="216"/>
      <c r="S410" s="216"/>
      <c r="T410" s="217"/>
      <c r="AT410" s="218" t="s">
        <v>147</v>
      </c>
      <c r="AU410" s="218" t="s">
        <v>87</v>
      </c>
      <c r="AV410" s="13" t="s">
        <v>87</v>
      </c>
      <c r="AW410" s="13" t="s">
        <v>35</v>
      </c>
      <c r="AX410" s="13" t="s">
        <v>84</v>
      </c>
      <c r="AY410" s="218" t="s">
        <v>133</v>
      </c>
    </row>
    <row r="411" spans="1:65" s="2" customFormat="1" ht="21.75" customHeight="1">
      <c r="A411" s="34"/>
      <c r="B411" s="35"/>
      <c r="C411" s="190" t="s">
        <v>679</v>
      </c>
      <c r="D411" s="190" t="s">
        <v>136</v>
      </c>
      <c r="E411" s="191" t="s">
        <v>680</v>
      </c>
      <c r="F411" s="192" t="s">
        <v>681</v>
      </c>
      <c r="G411" s="193" t="s">
        <v>158</v>
      </c>
      <c r="H411" s="194">
        <v>678</v>
      </c>
      <c r="I411" s="195"/>
      <c r="J411" s="196">
        <f>ROUND(I411*H411,2)</f>
        <v>0</v>
      </c>
      <c r="K411" s="192" t="s">
        <v>140</v>
      </c>
      <c r="L411" s="39"/>
      <c r="M411" s="197" t="s">
        <v>19</v>
      </c>
      <c r="N411" s="198" t="s">
        <v>47</v>
      </c>
      <c r="O411" s="64"/>
      <c r="P411" s="199">
        <f>O411*H411</f>
        <v>0</v>
      </c>
      <c r="Q411" s="199">
        <v>0</v>
      </c>
      <c r="R411" s="199">
        <f>Q411*H411</f>
        <v>0</v>
      </c>
      <c r="S411" s="199">
        <v>0</v>
      </c>
      <c r="T411" s="200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201" t="s">
        <v>534</v>
      </c>
      <c r="AT411" s="201" t="s">
        <v>136</v>
      </c>
      <c r="AU411" s="201" t="s">
        <v>87</v>
      </c>
      <c r="AY411" s="17" t="s">
        <v>133</v>
      </c>
      <c r="BE411" s="202">
        <f>IF(N411="základní",J411,0)</f>
        <v>0</v>
      </c>
      <c r="BF411" s="202">
        <f>IF(N411="snížená",J411,0)</f>
        <v>0</v>
      </c>
      <c r="BG411" s="202">
        <f>IF(N411="zákl. přenesená",J411,0)</f>
        <v>0</v>
      </c>
      <c r="BH411" s="202">
        <f>IF(N411="sníž. přenesená",J411,0)</f>
        <v>0</v>
      </c>
      <c r="BI411" s="202">
        <f>IF(N411="nulová",J411,0)</f>
        <v>0</v>
      </c>
      <c r="BJ411" s="17" t="s">
        <v>84</v>
      </c>
      <c r="BK411" s="202">
        <f>ROUND(I411*H411,2)</f>
        <v>0</v>
      </c>
      <c r="BL411" s="17" t="s">
        <v>534</v>
      </c>
      <c r="BM411" s="201" t="s">
        <v>682</v>
      </c>
    </row>
    <row r="412" spans="1:65" s="2" customFormat="1" ht="19.5">
      <c r="A412" s="34"/>
      <c r="B412" s="35"/>
      <c r="C412" s="36"/>
      <c r="D412" s="203" t="s">
        <v>143</v>
      </c>
      <c r="E412" s="36"/>
      <c r="F412" s="204" t="s">
        <v>683</v>
      </c>
      <c r="G412" s="36"/>
      <c r="H412" s="36"/>
      <c r="I412" s="108"/>
      <c r="J412" s="36"/>
      <c r="K412" s="36"/>
      <c r="L412" s="39"/>
      <c r="M412" s="205"/>
      <c r="N412" s="206"/>
      <c r="O412" s="64"/>
      <c r="P412" s="64"/>
      <c r="Q412" s="64"/>
      <c r="R412" s="64"/>
      <c r="S412" s="64"/>
      <c r="T412" s="65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7" t="s">
        <v>143</v>
      </c>
      <c r="AU412" s="17" t="s">
        <v>87</v>
      </c>
    </row>
    <row r="413" spans="1:65" s="13" customFormat="1">
      <c r="B413" s="208"/>
      <c r="C413" s="209"/>
      <c r="D413" s="203" t="s">
        <v>147</v>
      </c>
      <c r="E413" s="210" t="s">
        <v>19</v>
      </c>
      <c r="F413" s="211" t="s">
        <v>684</v>
      </c>
      <c r="G413" s="209"/>
      <c r="H413" s="212">
        <v>678</v>
      </c>
      <c r="I413" s="213"/>
      <c r="J413" s="209"/>
      <c r="K413" s="209"/>
      <c r="L413" s="214"/>
      <c r="M413" s="215"/>
      <c r="N413" s="216"/>
      <c r="O413" s="216"/>
      <c r="P413" s="216"/>
      <c r="Q413" s="216"/>
      <c r="R413" s="216"/>
      <c r="S413" s="216"/>
      <c r="T413" s="217"/>
      <c r="AT413" s="218" t="s">
        <v>147</v>
      </c>
      <c r="AU413" s="218" t="s">
        <v>87</v>
      </c>
      <c r="AV413" s="13" t="s">
        <v>87</v>
      </c>
      <c r="AW413" s="13" t="s">
        <v>35</v>
      </c>
      <c r="AX413" s="13" t="s">
        <v>84</v>
      </c>
      <c r="AY413" s="218" t="s">
        <v>133</v>
      </c>
    </row>
    <row r="414" spans="1:65" s="2" customFormat="1" ht="21.75" customHeight="1">
      <c r="A414" s="34"/>
      <c r="B414" s="35"/>
      <c r="C414" s="190" t="s">
        <v>685</v>
      </c>
      <c r="D414" s="190" t="s">
        <v>136</v>
      </c>
      <c r="E414" s="191" t="s">
        <v>686</v>
      </c>
      <c r="F414" s="192" t="s">
        <v>687</v>
      </c>
      <c r="G414" s="193" t="s">
        <v>158</v>
      </c>
      <c r="H414" s="194">
        <v>370</v>
      </c>
      <c r="I414" s="195"/>
      <c r="J414" s="196">
        <f>ROUND(I414*H414,2)</f>
        <v>0</v>
      </c>
      <c r="K414" s="192" t="s">
        <v>140</v>
      </c>
      <c r="L414" s="39"/>
      <c r="M414" s="197" t="s">
        <v>19</v>
      </c>
      <c r="N414" s="198" t="s">
        <v>47</v>
      </c>
      <c r="O414" s="64"/>
      <c r="P414" s="199">
        <f>O414*H414</f>
        <v>0</v>
      </c>
      <c r="Q414" s="199">
        <v>0</v>
      </c>
      <c r="R414" s="199">
        <f>Q414*H414</f>
        <v>0</v>
      </c>
      <c r="S414" s="199">
        <v>0</v>
      </c>
      <c r="T414" s="200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201" t="s">
        <v>180</v>
      </c>
      <c r="AT414" s="201" t="s">
        <v>136</v>
      </c>
      <c r="AU414" s="201" t="s">
        <v>87</v>
      </c>
      <c r="AY414" s="17" t="s">
        <v>133</v>
      </c>
      <c r="BE414" s="202">
        <f>IF(N414="základní",J414,0)</f>
        <v>0</v>
      </c>
      <c r="BF414" s="202">
        <f>IF(N414="snížená",J414,0)</f>
        <v>0</v>
      </c>
      <c r="BG414" s="202">
        <f>IF(N414="zákl. přenesená",J414,0)</f>
        <v>0</v>
      </c>
      <c r="BH414" s="202">
        <f>IF(N414="sníž. přenesená",J414,0)</f>
        <v>0</v>
      </c>
      <c r="BI414" s="202">
        <f>IF(N414="nulová",J414,0)</f>
        <v>0</v>
      </c>
      <c r="BJ414" s="17" t="s">
        <v>84</v>
      </c>
      <c r="BK414" s="202">
        <f>ROUND(I414*H414,2)</f>
        <v>0</v>
      </c>
      <c r="BL414" s="17" t="s">
        <v>180</v>
      </c>
      <c r="BM414" s="201" t="s">
        <v>685</v>
      </c>
    </row>
    <row r="415" spans="1:65" s="2" customFormat="1" ht="19.5">
      <c r="A415" s="34"/>
      <c r="B415" s="35"/>
      <c r="C415" s="36"/>
      <c r="D415" s="203" t="s">
        <v>143</v>
      </c>
      <c r="E415" s="36"/>
      <c r="F415" s="204" t="s">
        <v>688</v>
      </c>
      <c r="G415" s="36"/>
      <c r="H415" s="36"/>
      <c r="I415" s="108"/>
      <c r="J415" s="36"/>
      <c r="K415" s="36"/>
      <c r="L415" s="39"/>
      <c r="M415" s="205"/>
      <c r="N415" s="206"/>
      <c r="O415" s="64"/>
      <c r="P415" s="64"/>
      <c r="Q415" s="64"/>
      <c r="R415" s="64"/>
      <c r="S415" s="64"/>
      <c r="T415" s="65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7" t="s">
        <v>143</v>
      </c>
      <c r="AU415" s="17" t="s">
        <v>87</v>
      </c>
    </row>
    <row r="416" spans="1:65" s="13" customFormat="1">
      <c r="B416" s="208"/>
      <c r="C416" s="209"/>
      <c r="D416" s="203" t="s">
        <v>147</v>
      </c>
      <c r="E416" s="210" t="s">
        <v>19</v>
      </c>
      <c r="F416" s="211" t="s">
        <v>689</v>
      </c>
      <c r="G416" s="209"/>
      <c r="H416" s="212">
        <v>370</v>
      </c>
      <c r="I416" s="213"/>
      <c r="J416" s="209"/>
      <c r="K416" s="209"/>
      <c r="L416" s="214"/>
      <c r="M416" s="215"/>
      <c r="N416" s="216"/>
      <c r="O416" s="216"/>
      <c r="P416" s="216"/>
      <c r="Q416" s="216"/>
      <c r="R416" s="216"/>
      <c r="S416" s="216"/>
      <c r="T416" s="217"/>
      <c r="AT416" s="218" t="s">
        <v>147</v>
      </c>
      <c r="AU416" s="218" t="s">
        <v>87</v>
      </c>
      <c r="AV416" s="13" t="s">
        <v>87</v>
      </c>
      <c r="AW416" s="13" t="s">
        <v>35</v>
      </c>
      <c r="AX416" s="13" t="s">
        <v>84</v>
      </c>
      <c r="AY416" s="218" t="s">
        <v>133</v>
      </c>
    </row>
    <row r="417" spans="1:65" s="2" customFormat="1" ht="21.75" customHeight="1">
      <c r="A417" s="34"/>
      <c r="B417" s="35"/>
      <c r="C417" s="190" t="s">
        <v>690</v>
      </c>
      <c r="D417" s="190" t="s">
        <v>136</v>
      </c>
      <c r="E417" s="191" t="s">
        <v>691</v>
      </c>
      <c r="F417" s="192" t="s">
        <v>692</v>
      </c>
      <c r="G417" s="193" t="s">
        <v>158</v>
      </c>
      <c r="H417" s="194">
        <v>40</v>
      </c>
      <c r="I417" s="195"/>
      <c r="J417" s="196">
        <f>ROUND(I417*H417,2)</f>
        <v>0</v>
      </c>
      <c r="K417" s="192" t="s">
        <v>140</v>
      </c>
      <c r="L417" s="39"/>
      <c r="M417" s="197" t="s">
        <v>19</v>
      </c>
      <c r="N417" s="198" t="s">
        <v>47</v>
      </c>
      <c r="O417" s="64"/>
      <c r="P417" s="199">
        <f>O417*H417</f>
        <v>0</v>
      </c>
      <c r="Q417" s="199">
        <v>0</v>
      </c>
      <c r="R417" s="199">
        <f>Q417*H417</f>
        <v>0</v>
      </c>
      <c r="S417" s="199">
        <v>0</v>
      </c>
      <c r="T417" s="200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201" t="s">
        <v>534</v>
      </c>
      <c r="AT417" s="201" t="s">
        <v>136</v>
      </c>
      <c r="AU417" s="201" t="s">
        <v>87</v>
      </c>
      <c r="AY417" s="17" t="s">
        <v>133</v>
      </c>
      <c r="BE417" s="202">
        <f>IF(N417="základní",J417,0)</f>
        <v>0</v>
      </c>
      <c r="BF417" s="202">
        <f>IF(N417="snížená",J417,0)</f>
        <v>0</v>
      </c>
      <c r="BG417" s="202">
        <f>IF(N417="zákl. přenesená",J417,0)</f>
        <v>0</v>
      </c>
      <c r="BH417" s="202">
        <f>IF(N417="sníž. přenesená",J417,0)</f>
        <v>0</v>
      </c>
      <c r="BI417" s="202">
        <f>IF(N417="nulová",J417,0)</f>
        <v>0</v>
      </c>
      <c r="BJ417" s="17" t="s">
        <v>84</v>
      </c>
      <c r="BK417" s="202">
        <f>ROUND(I417*H417,2)</f>
        <v>0</v>
      </c>
      <c r="BL417" s="17" t="s">
        <v>534</v>
      </c>
      <c r="BM417" s="201" t="s">
        <v>693</v>
      </c>
    </row>
    <row r="418" spans="1:65" s="2" customFormat="1" ht="19.5">
      <c r="A418" s="34"/>
      <c r="B418" s="35"/>
      <c r="C418" s="36"/>
      <c r="D418" s="203" t="s">
        <v>143</v>
      </c>
      <c r="E418" s="36"/>
      <c r="F418" s="204" t="s">
        <v>694</v>
      </c>
      <c r="G418" s="36"/>
      <c r="H418" s="36"/>
      <c r="I418" s="108"/>
      <c r="J418" s="36"/>
      <c r="K418" s="36"/>
      <c r="L418" s="39"/>
      <c r="M418" s="205"/>
      <c r="N418" s="206"/>
      <c r="O418" s="64"/>
      <c r="P418" s="64"/>
      <c r="Q418" s="64"/>
      <c r="R418" s="64"/>
      <c r="S418" s="64"/>
      <c r="T418" s="65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7" t="s">
        <v>143</v>
      </c>
      <c r="AU418" s="17" t="s">
        <v>87</v>
      </c>
    </row>
    <row r="419" spans="1:65" s="13" customFormat="1">
      <c r="B419" s="208"/>
      <c r="C419" s="209"/>
      <c r="D419" s="203" t="s">
        <v>147</v>
      </c>
      <c r="E419" s="210" t="s">
        <v>19</v>
      </c>
      <c r="F419" s="211" t="s">
        <v>695</v>
      </c>
      <c r="G419" s="209"/>
      <c r="H419" s="212">
        <v>40</v>
      </c>
      <c r="I419" s="213"/>
      <c r="J419" s="209"/>
      <c r="K419" s="209"/>
      <c r="L419" s="214"/>
      <c r="M419" s="215"/>
      <c r="N419" s="216"/>
      <c r="O419" s="216"/>
      <c r="P419" s="216"/>
      <c r="Q419" s="216"/>
      <c r="R419" s="216"/>
      <c r="S419" s="216"/>
      <c r="T419" s="217"/>
      <c r="AT419" s="218" t="s">
        <v>147</v>
      </c>
      <c r="AU419" s="218" t="s">
        <v>87</v>
      </c>
      <c r="AV419" s="13" t="s">
        <v>87</v>
      </c>
      <c r="AW419" s="13" t="s">
        <v>35</v>
      </c>
      <c r="AX419" s="13" t="s">
        <v>84</v>
      </c>
      <c r="AY419" s="218" t="s">
        <v>133</v>
      </c>
    </row>
    <row r="420" spans="1:65" s="2" customFormat="1" ht="21.75" customHeight="1">
      <c r="A420" s="34"/>
      <c r="B420" s="35"/>
      <c r="C420" s="190" t="s">
        <v>696</v>
      </c>
      <c r="D420" s="190" t="s">
        <v>136</v>
      </c>
      <c r="E420" s="191" t="s">
        <v>697</v>
      </c>
      <c r="F420" s="192" t="s">
        <v>698</v>
      </c>
      <c r="G420" s="193" t="s">
        <v>158</v>
      </c>
      <c r="H420" s="194">
        <v>54</v>
      </c>
      <c r="I420" s="195"/>
      <c r="J420" s="196">
        <f>ROUND(I420*H420,2)</f>
        <v>0</v>
      </c>
      <c r="K420" s="192" t="s">
        <v>140</v>
      </c>
      <c r="L420" s="39"/>
      <c r="M420" s="197" t="s">
        <v>19</v>
      </c>
      <c r="N420" s="198" t="s">
        <v>47</v>
      </c>
      <c r="O420" s="64"/>
      <c r="P420" s="199">
        <f>O420*H420</f>
        <v>0</v>
      </c>
      <c r="Q420" s="199">
        <v>0</v>
      </c>
      <c r="R420" s="199">
        <f>Q420*H420</f>
        <v>0</v>
      </c>
      <c r="S420" s="199">
        <v>0</v>
      </c>
      <c r="T420" s="200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201" t="s">
        <v>180</v>
      </c>
      <c r="AT420" s="201" t="s">
        <v>136</v>
      </c>
      <c r="AU420" s="201" t="s">
        <v>87</v>
      </c>
      <c r="AY420" s="17" t="s">
        <v>133</v>
      </c>
      <c r="BE420" s="202">
        <f>IF(N420="základní",J420,0)</f>
        <v>0</v>
      </c>
      <c r="BF420" s="202">
        <f>IF(N420="snížená",J420,0)</f>
        <v>0</v>
      </c>
      <c r="BG420" s="202">
        <f>IF(N420="zákl. přenesená",J420,0)</f>
        <v>0</v>
      </c>
      <c r="BH420" s="202">
        <f>IF(N420="sníž. přenesená",J420,0)</f>
        <v>0</v>
      </c>
      <c r="BI420" s="202">
        <f>IF(N420="nulová",J420,0)</f>
        <v>0</v>
      </c>
      <c r="BJ420" s="17" t="s">
        <v>84</v>
      </c>
      <c r="BK420" s="202">
        <f>ROUND(I420*H420,2)</f>
        <v>0</v>
      </c>
      <c r="BL420" s="17" t="s">
        <v>180</v>
      </c>
      <c r="BM420" s="201" t="s">
        <v>696</v>
      </c>
    </row>
    <row r="421" spans="1:65" s="2" customFormat="1" ht="19.5">
      <c r="A421" s="34"/>
      <c r="B421" s="35"/>
      <c r="C421" s="36"/>
      <c r="D421" s="203" t="s">
        <v>143</v>
      </c>
      <c r="E421" s="36"/>
      <c r="F421" s="204" t="s">
        <v>699</v>
      </c>
      <c r="G421" s="36"/>
      <c r="H421" s="36"/>
      <c r="I421" s="108"/>
      <c r="J421" s="36"/>
      <c r="K421" s="36"/>
      <c r="L421" s="39"/>
      <c r="M421" s="205"/>
      <c r="N421" s="206"/>
      <c r="O421" s="64"/>
      <c r="P421" s="64"/>
      <c r="Q421" s="64"/>
      <c r="R421" s="64"/>
      <c r="S421" s="64"/>
      <c r="T421" s="65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7" t="s">
        <v>143</v>
      </c>
      <c r="AU421" s="17" t="s">
        <v>87</v>
      </c>
    </row>
    <row r="422" spans="1:65" s="2" customFormat="1" ht="55.5" customHeight="1">
      <c r="A422" s="34"/>
      <c r="B422" s="35"/>
      <c r="C422" s="219" t="s">
        <v>700</v>
      </c>
      <c r="D422" s="219" t="s">
        <v>155</v>
      </c>
      <c r="E422" s="220" t="s">
        <v>701</v>
      </c>
      <c r="F422" s="221" t="s">
        <v>702</v>
      </c>
      <c r="G422" s="222" t="s">
        <v>158</v>
      </c>
      <c r="H422" s="223">
        <v>54</v>
      </c>
      <c r="I422" s="224"/>
      <c r="J422" s="225">
        <f>ROUND(I422*H422,2)</f>
        <v>0</v>
      </c>
      <c r="K422" s="221" t="s">
        <v>19</v>
      </c>
      <c r="L422" s="226"/>
      <c r="M422" s="227" t="s">
        <v>19</v>
      </c>
      <c r="N422" s="228" t="s">
        <v>47</v>
      </c>
      <c r="O422" s="64"/>
      <c r="P422" s="199">
        <f>O422*H422</f>
        <v>0</v>
      </c>
      <c r="Q422" s="199">
        <v>4.7000000000000002E-3</v>
      </c>
      <c r="R422" s="199">
        <f>Q422*H422</f>
        <v>0.25380000000000003</v>
      </c>
      <c r="S422" s="199">
        <v>0</v>
      </c>
      <c r="T422" s="200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201" t="s">
        <v>179</v>
      </c>
      <c r="AT422" s="201" t="s">
        <v>155</v>
      </c>
      <c r="AU422" s="201" t="s">
        <v>87</v>
      </c>
      <c r="AY422" s="17" t="s">
        <v>133</v>
      </c>
      <c r="BE422" s="202">
        <f>IF(N422="základní",J422,0)</f>
        <v>0</v>
      </c>
      <c r="BF422" s="202">
        <f>IF(N422="snížená",J422,0)</f>
        <v>0</v>
      </c>
      <c r="BG422" s="202">
        <f>IF(N422="zákl. přenesená",J422,0)</f>
        <v>0</v>
      </c>
      <c r="BH422" s="202">
        <f>IF(N422="sníž. přenesená",J422,0)</f>
        <v>0</v>
      </c>
      <c r="BI422" s="202">
        <f>IF(N422="nulová",J422,0)</f>
        <v>0</v>
      </c>
      <c r="BJ422" s="17" t="s">
        <v>84</v>
      </c>
      <c r="BK422" s="202">
        <f>ROUND(I422*H422,2)</f>
        <v>0</v>
      </c>
      <c r="BL422" s="17" t="s">
        <v>180</v>
      </c>
      <c r="BM422" s="201" t="s">
        <v>700</v>
      </c>
    </row>
    <row r="423" spans="1:65" s="2" customFormat="1" ht="39">
      <c r="A423" s="34"/>
      <c r="B423" s="35"/>
      <c r="C423" s="36"/>
      <c r="D423" s="203" t="s">
        <v>143</v>
      </c>
      <c r="E423" s="36"/>
      <c r="F423" s="204" t="s">
        <v>702</v>
      </c>
      <c r="G423" s="36"/>
      <c r="H423" s="36"/>
      <c r="I423" s="108"/>
      <c r="J423" s="36"/>
      <c r="K423" s="36"/>
      <c r="L423" s="39"/>
      <c r="M423" s="205"/>
      <c r="N423" s="206"/>
      <c r="O423" s="64"/>
      <c r="P423" s="64"/>
      <c r="Q423" s="64"/>
      <c r="R423" s="64"/>
      <c r="S423" s="64"/>
      <c r="T423" s="65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7" t="s">
        <v>143</v>
      </c>
      <c r="AU423" s="17" t="s">
        <v>87</v>
      </c>
    </row>
    <row r="424" spans="1:65" s="2" customFormat="1" ht="78">
      <c r="A424" s="34"/>
      <c r="B424" s="35"/>
      <c r="C424" s="36"/>
      <c r="D424" s="203" t="s">
        <v>161</v>
      </c>
      <c r="E424" s="36"/>
      <c r="F424" s="207" t="s">
        <v>703</v>
      </c>
      <c r="G424" s="36"/>
      <c r="H424" s="36"/>
      <c r="I424" s="108"/>
      <c r="J424" s="36"/>
      <c r="K424" s="36"/>
      <c r="L424" s="39"/>
      <c r="M424" s="205"/>
      <c r="N424" s="206"/>
      <c r="O424" s="64"/>
      <c r="P424" s="64"/>
      <c r="Q424" s="64"/>
      <c r="R424" s="64"/>
      <c r="S424" s="64"/>
      <c r="T424" s="65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7" t="s">
        <v>161</v>
      </c>
      <c r="AU424" s="17" t="s">
        <v>87</v>
      </c>
    </row>
    <row r="425" spans="1:65" s="2" customFormat="1" ht="21.75" customHeight="1">
      <c r="A425" s="34"/>
      <c r="B425" s="35"/>
      <c r="C425" s="190" t="s">
        <v>704</v>
      </c>
      <c r="D425" s="190" t="s">
        <v>136</v>
      </c>
      <c r="E425" s="191" t="s">
        <v>705</v>
      </c>
      <c r="F425" s="192" t="s">
        <v>706</v>
      </c>
      <c r="G425" s="193" t="s">
        <v>158</v>
      </c>
      <c r="H425" s="194">
        <v>2</v>
      </c>
      <c r="I425" s="195"/>
      <c r="J425" s="196">
        <f>ROUND(I425*H425,2)</f>
        <v>0</v>
      </c>
      <c r="K425" s="192" t="s">
        <v>19</v>
      </c>
      <c r="L425" s="39"/>
      <c r="M425" s="197" t="s">
        <v>19</v>
      </c>
      <c r="N425" s="198" t="s">
        <v>47</v>
      </c>
      <c r="O425" s="64"/>
      <c r="P425" s="199">
        <f>O425*H425</f>
        <v>0</v>
      </c>
      <c r="Q425" s="199">
        <v>0</v>
      </c>
      <c r="R425" s="199">
        <f>Q425*H425</f>
        <v>0</v>
      </c>
      <c r="S425" s="199">
        <v>0</v>
      </c>
      <c r="T425" s="200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201" t="s">
        <v>534</v>
      </c>
      <c r="AT425" s="201" t="s">
        <v>136</v>
      </c>
      <c r="AU425" s="201" t="s">
        <v>87</v>
      </c>
      <c r="AY425" s="17" t="s">
        <v>133</v>
      </c>
      <c r="BE425" s="202">
        <f>IF(N425="základní",J425,0)</f>
        <v>0</v>
      </c>
      <c r="BF425" s="202">
        <f>IF(N425="snížená",J425,0)</f>
        <v>0</v>
      </c>
      <c r="BG425" s="202">
        <f>IF(N425="zákl. přenesená",J425,0)</f>
        <v>0</v>
      </c>
      <c r="BH425" s="202">
        <f>IF(N425="sníž. přenesená",J425,0)</f>
        <v>0</v>
      </c>
      <c r="BI425" s="202">
        <f>IF(N425="nulová",J425,0)</f>
        <v>0</v>
      </c>
      <c r="BJ425" s="17" t="s">
        <v>84</v>
      </c>
      <c r="BK425" s="202">
        <f>ROUND(I425*H425,2)</f>
        <v>0</v>
      </c>
      <c r="BL425" s="17" t="s">
        <v>534</v>
      </c>
      <c r="BM425" s="201" t="s">
        <v>707</v>
      </c>
    </row>
    <row r="426" spans="1:65" s="2" customFormat="1" ht="19.5">
      <c r="A426" s="34"/>
      <c r="B426" s="35"/>
      <c r="C426" s="36"/>
      <c r="D426" s="203" t="s">
        <v>143</v>
      </c>
      <c r="E426" s="36"/>
      <c r="F426" s="204" t="s">
        <v>706</v>
      </c>
      <c r="G426" s="36"/>
      <c r="H426" s="36"/>
      <c r="I426" s="108"/>
      <c r="J426" s="36"/>
      <c r="K426" s="36"/>
      <c r="L426" s="39"/>
      <c r="M426" s="205"/>
      <c r="N426" s="206"/>
      <c r="O426" s="64"/>
      <c r="P426" s="64"/>
      <c r="Q426" s="64"/>
      <c r="R426" s="64"/>
      <c r="S426" s="64"/>
      <c r="T426" s="65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T426" s="17" t="s">
        <v>143</v>
      </c>
      <c r="AU426" s="17" t="s">
        <v>87</v>
      </c>
    </row>
    <row r="427" spans="1:65" s="2" customFormat="1" ht="21.75" customHeight="1">
      <c r="A427" s="34"/>
      <c r="B427" s="35"/>
      <c r="C427" s="219" t="s">
        <v>708</v>
      </c>
      <c r="D427" s="219" t="s">
        <v>155</v>
      </c>
      <c r="E427" s="220" t="s">
        <v>709</v>
      </c>
      <c r="F427" s="221" t="s">
        <v>710</v>
      </c>
      <c r="G427" s="222" t="s">
        <v>158</v>
      </c>
      <c r="H427" s="223">
        <v>2</v>
      </c>
      <c r="I427" s="224"/>
      <c r="J427" s="225">
        <f>ROUND(I427*H427,2)</f>
        <v>0</v>
      </c>
      <c r="K427" s="221" t="s">
        <v>19</v>
      </c>
      <c r="L427" s="226"/>
      <c r="M427" s="227" t="s">
        <v>19</v>
      </c>
      <c r="N427" s="228" t="s">
        <v>47</v>
      </c>
      <c r="O427" s="64"/>
      <c r="P427" s="199">
        <f>O427*H427</f>
        <v>0</v>
      </c>
      <c r="Q427" s="199">
        <v>0.01</v>
      </c>
      <c r="R427" s="199">
        <f>Q427*H427</f>
        <v>0.02</v>
      </c>
      <c r="S427" s="199">
        <v>0</v>
      </c>
      <c r="T427" s="200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201" t="s">
        <v>440</v>
      </c>
      <c r="AT427" s="201" t="s">
        <v>155</v>
      </c>
      <c r="AU427" s="201" t="s">
        <v>87</v>
      </c>
      <c r="AY427" s="17" t="s">
        <v>133</v>
      </c>
      <c r="BE427" s="202">
        <f>IF(N427="základní",J427,0)</f>
        <v>0</v>
      </c>
      <c r="BF427" s="202">
        <f>IF(N427="snížená",J427,0)</f>
        <v>0</v>
      </c>
      <c r="BG427" s="202">
        <f>IF(N427="zákl. přenesená",J427,0)</f>
        <v>0</v>
      </c>
      <c r="BH427" s="202">
        <f>IF(N427="sníž. přenesená",J427,0)</f>
        <v>0</v>
      </c>
      <c r="BI427" s="202">
        <f>IF(N427="nulová",J427,0)</f>
        <v>0</v>
      </c>
      <c r="BJ427" s="17" t="s">
        <v>84</v>
      </c>
      <c r="BK427" s="202">
        <f>ROUND(I427*H427,2)</f>
        <v>0</v>
      </c>
      <c r="BL427" s="17" t="s">
        <v>440</v>
      </c>
      <c r="BM427" s="201" t="s">
        <v>711</v>
      </c>
    </row>
    <row r="428" spans="1:65" s="2" customFormat="1" ht="19.5">
      <c r="A428" s="34"/>
      <c r="B428" s="35"/>
      <c r="C428" s="36"/>
      <c r="D428" s="203" t="s">
        <v>143</v>
      </c>
      <c r="E428" s="36"/>
      <c r="F428" s="204" t="s">
        <v>710</v>
      </c>
      <c r="G428" s="36"/>
      <c r="H428" s="36"/>
      <c r="I428" s="108"/>
      <c r="J428" s="36"/>
      <c r="K428" s="36"/>
      <c r="L428" s="39"/>
      <c r="M428" s="205"/>
      <c r="N428" s="206"/>
      <c r="O428" s="64"/>
      <c r="P428" s="64"/>
      <c r="Q428" s="64"/>
      <c r="R428" s="64"/>
      <c r="S428" s="64"/>
      <c r="T428" s="65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7" t="s">
        <v>143</v>
      </c>
      <c r="AU428" s="17" t="s">
        <v>87</v>
      </c>
    </row>
    <row r="429" spans="1:65" s="2" customFormat="1" ht="29.25">
      <c r="A429" s="34"/>
      <c r="B429" s="35"/>
      <c r="C429" s="36"/>
      <c r="D429" s="203" t="s">
        <v>161</v>
      </c>
      <c r="E429" s="36"/>
      <c r="F429" s="207" t="s">
        <v>712</v>
      </c>
      <c r="G429" s="36"/>
      <c r="H429" s="36"/>
      <c r="I429" s="108"/>
      <c r="J429" s="36"/>
      <c r="K429" s="36"/>
      <c r="L429" s="39"/>
      <c r="M429" s="205"/>
      <c r="N429" s="206"/>
      <c r="O429" s="64"/>
      <c r="P429" s="64"/>
      <c r="Q429" s="64"/>
      <c r="R429" s="64"/>
      <c r="S429" s="64"/>
      <c r="T429" s="65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7" t="s">
        <v>161</v>
      </c>
      <c r="AU429" s="17" t="s">
        <v>87</v>
      </c>
    </row>
    <row r="430" spans="1:65" s="2" customFormat="1" ht="33" customHeight="1">
      <c r="A430" s="34"/>
      <c r="B430" s="35"/>
      <c r="C430" s="190" t="s">
        <v>713</v>
      </c>
      <c r="D430" s="190" t="s">
        <v>136</v>
      </c>
      <c r="E430" s="191" t="s">
        <v>714</v>
      </c>
      <c r="F430" s="192" t="s">
        <v>715</v>
      </c>
      <c r="G430" s="193" t="s">
        <v>139</v>
      </c>
      <c r="H430" s="194">
        <v>720</v>
      </c>
      <c r="I430" s="195"/>
      <c r="J430" s="196">
        <f>ROUND(I430*H430,2)</f>
        <v>0</v>
      </c>
      <c r="K430" s="192" t="s">
        <v>140</v>
      </c>
      <c r="L430" s="39"/>
      <c r="M430" s="197" t="s">
        <v>19</v>
      </c>
      <c r="N430" s="198" t="s">
        <v>47</v>
      </c>
      <c r="O430" s="64"/>
      <c r="P430" s="199">
        <f>O430*H430</f>
        <v>0</v>
      </c>
      <c r="Q430" s="199">
        <v>0</v>
      </c>
      <c r="R430" s="199">
        <f>Q430*H430</f>
        <v>0</v>
      </c>
      <c r="S430" s="199">
        <v>0</v>
      </c>
      <c r="T430" s="200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201" t="s">
        <v>534</v>
      </c>
      <c r="AT430" s="201" t="s">
        <v>136</v>
      </c>
      <c r="AU430" s="201" t="s">
        <v>87</v>
      </c>
      <c r="AY430" s="17" t="s">
        <v>133</v>
      </c>
      <c r="BE430" s="202">
        <f>IF(N430="základní",J430,0)</f>
        <v>0</v>
      </c>
      <c r="BF430" s="202">
        <f>IF(N430="snížená",J430,0)</f>
        <v>0</v>
      </c>
      <c r="BG430" s="202">
        <f>IF(N430="zákl. přenesená",J430,0)</f>
        <v>0</v>
      </c>
      <c r="BH430" s="202">
        <f>IF(N430="sníž. přenesená",J430,0)</f>
        <v>0</v>
      </c>
      <c r="BI430" s="202">
        <f>IF(N430="nulová",J430,0)</f>
        <v>0</v>
      </c>
      <c r="BJ430" s="17" t="s">
        <v>84</v>
      </c>
      <c r="BK430" s="202">
        <f>ROUND(I430*H430,2)</f>
        <v>0</v>
      </c>
      <c r="BL430" s="17" t="s">
        <v>534</v>
      </c>
      <c r="BM430" s="201" t="s">
        <v>716</v>
      </c>
    </row>
    <row r="431" spans="1:65" s="2" customFormat="1" ht="39">
      <c r="A431" s="34"/>
      <c r="B431" s="35"/>
      <c r="C431" s="36"/>
      <c r="D431" s="203" t="s">
        <v>143</v>
      </c>
      <c r="E431" s="36"/>
      <c r="F431" s="204" t="s">
        <v>717</v>
      </c>
      <c r="G431" s="36"/>
      <c r="H431" s="36"/>
      <c r="I431" s="108"/>
      <c r="J431" s="36"/>
      <c r="K431" s="36"/>
      <c r="L431" s="39"/>
      <c r="M431" s="205"/>
      <c r="N431" s="206"/>
      <c r="O431" s="64"/>
      <c r="P431" s="64"/>
      <c r="Q431" s="64"/>
      <c r="R431" s="64"/>
      <c r="S431" s="64"/>
      <c r="T431" s="65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7" t="s">
        <v>143</v>
      </c>
      <c r="AU431" s="17" t="s">
        <v>87</v>
      </c>
    </row>
    <row r="432" spans="1:65" s="2" customFormat="1" ht="16.5" customHeight="1">
      <c r="A432" s="34"/>
      <c r="B432" s="35"/>
      <c r="C432" s="219" t="s">
        <v>718</v>
      </c>
      <c r="D432" s="219" t="s">
        <v>155</v>
      </c>
      <c r="E432" s="220" t="s">
        <v>719</v>
      </c>
      <c r="F432" s="221" t="s">
        <v>720</v>
      </c>
      <c r="G432" s="222" t="s">
        <v>139</v>
      </c>
      <c r="H432" s="223">
        <v>828</v>
      </c>
      <c r="I432" s="224"/>
      <c r="J432" s="225">
        <f>ROUND(I432*H432,2)</f>
        <v>0</v>
      </c>
      <c r="K432" s="221" t="s">
        <v>140</v>
      </c>
      <c r="L432" s="226"/>
      <c r="M432" s="227" t="s">
        <v>19</v>
      </c>
      <c r="N432" s="228" t="s">
        <v>47</v>
      </c>
      <c r="O432" s="64"/>
      <c r="P432" s="199">
        <f>O432*H432</f>
        <v>0</v>
      </c>
      <c r="Q432" s="199">
        <v>6.9999999999999994E-5</v>
      </c>
      <c r="R432" s="199">
        <f>Q432*H432</f>
        <v>5.7959999999999998E-2</v>
      </c>
      <c r="S432" s="199">
        <v>0</v>
      </c>
      <c r="T432" s="200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201" t="s">
        <v>440</v>
      </c>
      <c r="AT432" s="201" t="s">
        <v>155</v>
      </c>
      <c r="AU432" s="201" t="s">
        <v>87</v>
      </c>
      <c r="AY432" s="17" t="s">
        <v>133</v>
      </c>
      <c r="BE432" s="202">
        <f>IF(N432="základní",J432,0)</f>
        <v>0</v>
      </c>
      <c r="BF432" s="202">
        <f>IF(N432="snížená",J432,0)</f>
        <v>0</v>
      </c>
      <c r="BG432" s="202">
        <f>IF(N432="zákl. přenesená",J432,0)</f>
        <v>0</v>
      </c>
      <c r="BH432" s="202">
        <f>IF(N432="sníž. přenesená",J432,0)</f>
        <v>0</v>
      </c>
      <c r="BI432" s="202">
        <f>IF(N432="nulová",J432,0)</f>
        <v>0</v>
      </c>
      <c r="BJ432" s="17" t="s">
        <v>84</v>
      </c>
      <c r="BK432" s="202">
        <f>ROUND(I432*H432,2)</f>
        <v>0</v>
      </c>
      <c r="BL432" s="17" t="s">
        <v>440</v>
      </c>
      <c r="BM432" s="201" t="s">
        <v>721</v>
      </c>
    </row>
    <row r="433" spans="1:65" s="2" customFormat="1">
      <c r="A433" s="34"/>
      <c r="B433" s="35"/>
      <c r="C433" s="36"/>
      <c r="D433" s="203" t="s">
        <v>143</v>
      </c>
      <c r="E433" s="36"/>
      <c r="F433" s="204" t="s">
        <v>720</v>
      </c>
      <c r="G433" s="36"/>
      <c r="H433" s="36"/>
      <c r="I433" s="108"/>
      <c r="J433" s="36"/>
      <c r="K433" s="36"/>
      <c r="L433" s="39"/>
      <c r="M433" s="205"/>
      <c r="N433" s="206"/>
      <c r="O433" s="64"/>
      <c r="P433" s="64"/>
      <c r="Q433" s="64"/>
      <c r="R433" s="64"/>
      <c r="S433" s="64"/>
      <c r="T433" s="65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T433" s="17" t="s">
        <v>143</v>
      </c>
      <c r="AU433" s="17" t="s">
        <v>87</v>
      </c>
    </row>
    <row r="434" spans="1:65" s="2" customFormat="1" ht="19.5">
      <c r="A434" s="34"/>
      <c r="B434" s="35"/>
      <c r="C434" s="36"/>
      <c r="D434" s="203" t="s">
        <v>161</v>
      </c>
      <c r="E434" s="36"/>
      <c r="F434" s="207" t="s">
        <v>722</v>
      </c>
      <c r="G434" s="36"/>
      <c r="H434" s="36"/>
      <c r="I434" s="108"/>
      <c r="J434" s="36"/>
      <c r="K434" s="36"/>
      <c r="L434" s="39"/>
      <c r="M434" s="205"/>
      <c r="N434" s="206"/>
      <c r="O434" s="64"/>
      <c r="P434" s="64"/>
      <c r="Q434" s="64"/>
      <c r="R434" s="64"/>
      <c r="S434" s="64"/>
      <c r="T434" s="65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7" t="s">
        <v>161</v>
      </c>
      <c r="AU434" s="17" t="s">
        <v>87</v>
      </c>
    </row>
    <row r="435" spans="1:65" s="13" customFormat="1">
      <c r="B435" s="208"/>
      <c r="C435" s="209"/>
      <c r="D435" s="203" t="s">
        <v>147</v>
      </c>
      <c r="E435" s="209"/>
      <c r="F435" s="211" t="s">
        <v>723</v>
      </c>
      <c r="G435" s="209"/>
      <c r="H435" s="212">
        <v>828</v>
      </c>
      <c r="I435" s="213"/>
      <c r="J435" s="209"/>
      <c r="K435" s="209"/>
      <c r="L435" s="214"/>
      <c r="M435" s="215"/>
      <c r="N435" s="216"/>
      <c r="O435" s="216"/>
      <c r="P435" s="216"/>
      <c r="Q435" s="216"/>
      <c r="R435" s="216"/>
      <c r="S435" s="216"/>
      <c r="T435" s="217"/>
      <c r="AT435" s="218" t="s">
        <v>147</v>
      </c>
      <c r="AU435" s="218" t="s">
        <v>87</v>
      </c>
      <c r="AV435" s="13" t="s">
        <v>87</v>
      </c>
      <c r="AW435" s="13" t="s">
        <v>4</v>
      </c>
      <c r="AX435" s="13" t="s">
        <v>84</v>
      </c>
      <c r="AY435" s="218" t="s">
        <v>133</v>
      </c>
    </row>
    <row r="436" spans="1:65" s="2" customFormat="1" ht="16.5" customHeight="1">
      <c r="A436" s="34"/>
      <c r="B436" s="35"/>
      <c r="C436" s="190" t="s">
        <v>724</v>
      </c>
      <c r="D436" s="190" t="s">
        <v>136</v>
      </c>
      <c r="E436" s="191" t="s">
        <v>725</v>
      </c>
      <c r="F436" s="192" t="s">
        <v>479</v>
      </c>
      <c r="G436" s="193" t="s">
        <v>158</v>
      </c>
      <c r="H436" s="194">
        <v>11</v>
      </c>
      <c r="I436" s="195"/>
      <c r="J436" s="196">
        <f>ROUND(I436*H436,2)</f>
        <v>0</v>
      </c>
      <c r="K436" s="192" t="s">
        <v>19</v>
      </c>
      <c r="L436" s="39"/>
      <c r="M436" s="197" t="s">
        <v>19</v>
      </c>
      <c r="N436" s="198" t="s">
        <v>47</v>
      </c>
      <c r="O436" s="64"/>
      <c r="P436" s="199">
        <f>O436*H436</f>
        <v>0</v>
      </c>
      <c r="Q436" s="199">
        <v>0</v>
      </c>
      <c r="R436" s="199">
        <f>Q436*H436</f>
        <v>0</v>
      </c>
      <c r="S436" s="199">
        <v>0</v>
      </c>
      <c r="T436" s="200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201" t="s">
        <v>180</v>
      </c>
      <c r="AT436" s="201" t="s">
        <v>136</v>
      </c>
      <c r="AU436" s="201" t="s">
        <v>87</v>
      </c>
      <c r="AY436" s="17" t="s">
        <v>133</v>
      </c>
      <c r="BE436" s="202">
        <f>IF(N436="základní",J436,0)</f>
        <v>0</v>
      </c>
      <c r="BF436" s="202">
        <f>IF(N436="snížená",J436,0)</f>
        <v>0</v>
      </c>
      <c r="BG436" s="202">
        <f>IF(N436="zákl. přenesená",J436,0)</f>
        <v>0</v>
      </c>
      <c r="BH436" s="202">
        <f>IF(N436="sníž. přenesená",J436,0)</f>
        <v>0</v>
      </c>
      <c r="BI436" s="202">
        <f>IF(N436="nulová",J436,0)</f>
        <v>0</v>
      </c>
      <c r="BJ436" s="17" t="s">
        <v>84</v>
      </c>
      <c r="BK436" s="202">
        <f>ROUND(I436*H436,2)</f>
        <v>0</v>
      </c>
      <c r="BL436" s="17" t="s">
        <v>180</v>
      </c>
      <c r="BM436" s="201" t="s">
        <v>726</v>
      </c>
    </row>
    <row r="437" spans="1:65" s="2" customFormat="1">
      <c r="A437" s="34"/>
      <c r="B437" s="35"/>
      <c r="C437" s="36"/>
      <c r="D437" s="203" t="s">
        <v>143</v>
      </c>
      <c r="E437" s="36"/>
      <c r="F437" s="204" t="s">
        <v>479</v>
      </c>
      <c r="G437" s="36"/>
      <c r="H437" s="36"/>
      <c r="I437" s="108"/>
      <c r="J437" s="36"/>
      <c r="K437" s="36"/>
      <c r="L437" s="39"/>
      <c r="M437" s="205"/>
      <c r="N437" s="206"/>
      <c r="O437" s="64"/>
      <c r="P437" s="64"/>
      <c r="Q437" s="64"/>
      <c r="R437" s="64"/>
      <c r="S437" s="64"/>
      <c r="T437" s="65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T437" s="17" t="s">
        <v>143</v>
      </c>
      <c r="AU437" s="17" t="s">
        <v>87</v>
      </c>
    </row>
    <row r="438" spans="1:65" s="13" customFormat="1">
      <c r="B438" s="208"/>
      <c r="C438" s="209"/>
      <c r="D438" s="203" t="s">
        <v>147</v>
      </c>
      <c r="E438" s="210" t="s">
        <v>19</v>
      </c>
      <c r="F438" s="211" t="s">
        <v>727</v>
      </c>
      <c r="G438" s="209"/>
      <c r="H438" s="212">
        <v>11</v>
      </c>
      <c r="I438" s="213"/>
      <c r="J438" s="209"/>
      <c r="K438" s="209"/>
      <c r="L438" s="214"/>
      <c r="M438" s="215"/>
      <c r="N438" s="216"/>
      <c r="O438" s="216"/>
      <c r="P438" s="216"/>
      <c r="Q438" s="216"/>
      <c r="R438" s="216"/>
      <c r="S438" s="216"/>
      <c r="T438" s="217"/>
      <c r="AT438" s="218" t="s">
        <v>147</v>
      </c>
      <c r="AU438" s="218" t="s">
        <v>87</v>
      </c>
      <c r="AV438" s="13" t="s">
        <v>87</v>
      </c>
      <c r="AW438" s="13" t="s">
        <v>35</v>
      </c>
      <c r="AX438" s="13" t="s">
        <v>84</v>
      </c>
      <c r="AY438" s="218" t="s">
        <v>133</v>
      </c>
    </row>
    <row r="439" spans="1:65" s="2" customFormat="1" ht="21.75" customHeight="1">
      <c r="A439" s="34"/>
      <c r="B439" s="35"/>
      <c r="C439" s="219" t="s">
        <v>728</v>
      </c>
      <c r="D439" s="219" t="s">
        <v>155</v>
      </c>
      <c r="E439" s="220" t="s">
        <v>729</v>
      </c>
      <c r="F439" s="221" t="s">
        <v>730</v>
      </c>
      <c r="G439" s="222" t="s">
        <v>158</v>
      </c>
      <c r="H439" s="223">
        <v>3</v>
      </c>
      <c r="I439" s="224"/>
      <c r="J439" s="225">
        <f>ROUND(I439*H439,2)</f>
        <v>0</v>
      </c>
      <c r="K439" s="221" t="s">
        <v>19</v>
      </c>
      <c r="L439" s="226"/>
      <c r="M439" s="227" t="s">
        <v>19</v>
      </c>
      <c r="N439" s="228" t="s">
        <v>47</v>
      </c>
      <c r="O439" s="64"/>
      <c r="P439" s="199">
        <f>O439*H439</f>
        <v>0</v>
      </c>
      <c r="Q439" s="199">
        <v>0.01</v>
      </c>
      <c r="R439" s="199">
        <f>Q439*H439</f>
        <v>0.03</v>
      </c>
      <c r="S439" s="199">
        <v>0</v>
      </c>
      <c r="T439" s="200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201" t="s">
        <v>179</v>
      </c>
      <c r="AT439" s="201" t="s">
        <v>155</v>
      </c>
      <c r="AU439" s="201" t="s">
        <v>87</v>
      </c>
      <c r="AY439" s="17" t="s">
        <v>133</v>
      </c>
      <c r="BE439" s="202">
        <f>IF(N439="základní",J439,0)</f>
        <v>0</v>
      </c>
      <c r="BF439" s="202">
        <f>IF(N439="snížená",J439,0)</f>
        <v>0</v>
      </c>
      <c r="BG439" s="202">
        <f>IF(N439="zákl. přenesená",J439,0)</f>
        <v>0</v>
      </c>
      <c r="BH439" s="202">
        <f>IF(N439="sníž. přenesená",J439,0)</f>
        <v>0</v>
      </c>
      <c r="BI439" s="202">
        <f>IF(N439="nulová",J439,0)</f>
        <v>0</v>
      </c>
      <c r="BJ439" s="17" t="s">
        <v>84</v>
      </c>
      <c r="BK439" s="202">
        <f>ROUND(I439*H439,2)</f>
        <v>0</v>
      </c>
      <c r="BL439" s="17" t="s">
        <v>180</v>
      </c>
      <c r="BM439" s="201" t="s">
        <v>731</v>
      </c>
    </row>
    <row r="440" spans="1:65" s="2" customFormat="1" ht="19.5">
      <c r="A440" s="34"/>
      <c r="B440" s="35"/>
      <c r="C440" s="36"/>
      <c r="D440" s="203" t="s">
        <v>143</v>
      </c>
      <c r="E440" s="36"/>
      <c r="F440" s="204" t="s">
        <v>730</v>
      </c>
      <c r="G440" s="36"/>
      <c r="H440" s="36"/>
      <c r="I440" s="108"/>
      <c r="J440" s="36"/>
      <c r="K440" s="36"/>
      <c r="L440" s="39"/>
      <c r="M440" s="205"/>
      <c r="N440" s="206"/>
      <c r="O440" s="64"/>
      <c r="P440" s="64"/>
      <c r="Q440" s="64"/>
      <c r="R440" s="64"/>
      <c r="S440" s="64"/>
      <c r="T440" s="65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7" t="s">
        <v>143</v>
      </c>
      <c r="AU440" s="17" t="s">
        <v>87</v>
      </c>
    </row>
    <row r="441" spans="1:65" s="2" customFormat="1" ht="19.5">
      <c r="A441" s="34"/>
      <c r="B441" s="35"/>
      <c r="C441" s="36"/>
      <c r="D441" s="203" t="s">
        <v>161</v>
      </c>
      <c r="E441" s="36"/>
      <c r="F441" s="207" t="s">
        <v>732</v>
      </c>
      <c r="G441" s="36"/>
      <c r="H441" s="36"/>
      <c r="I441" s="108"/>
      <c r="J441" s="36"/>
      <c r="K441" s="36"/>
      <c r="L441" s="39"/>
      <c r="M441" s="205"/>
      <c r="N441" s="206"/>
      <c r="O441" s="64"/>
      <c r="P441" s="64"/>
      <c r="Q441" s="64"/>
      <c r="R441" s="64"/>
      <c r="S441" s="64"/>
      <c r="T441" s="65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7" t="s">
        <v>161</v>
      </c>
      <c r="AU441" s="17" t="s">
        <v>87</v>
      </c>
    </row>
    <row r="442" spans="1:65" s="2" customFormat="1" ht="16.5" customHeight="1">
      <c r="A442" s="34"/>
      <c r="B442" s="35"/>
      <c r="C442" s="219" t="s">
        <v>733</v>
      </c>
      <c r="D442" s="219" t="s">
        <v>155</v>
      </c>
      <c r="E442" s="220" t="s">
        <v>734</v>
      </c>
      <c r="F442" s="221" t="s">
        <v>735</v>
      </c>
      <c r="G442" s="222" t="s">
        <v>158</v>
      </c>
      <c r="H442" s="223">
        <v>8</v>
      </c>
      <c r="I442" s="224"/>
      <c r="J442" s="225">
        <f>ROUND(I442*H442,2)</f>
        <v>0</v>
      </c>
      <c r="K442" s="221" t="s">
        <v>19</v>
      </c>
      <c r="L442" s="226"/>
      <c r="M442" s="227" t="s">
        <v>19</v>
      </c>
      <c r="N442" s="228" t="s">
        <v>47</v>
      </c>
      <c r="O442" s="64"/>
      <c r="P442" s="199">
        <f>O442*H442</f>
        <v>0</v>
      </c>
      <c r="Q442" s="199">
        <v>0.01</v>
      </c>
      <c r="R442" s="199">
        <f>Q442*H442</f>
        <v>0.08</v>
      </c>
      <c r="S442" s="199">
        <v>0</v>
      </c>
      <c r="T442" s="200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201" t="s">
        <v>179</v>
      </c>
      <c r="AT442" s="201" t="s">
        <v>155</v>
      </c>
      <c r="AU442" s="201" t="s">
        <v>87</v>
      </c>
      <c r="AY442" s="17" t="s">
        <v>133</v>
      </c>
      <c r="BE442" s="202">
        <f>IF(N442="základní",J442,0)</f>
        <v>0</v>
      </c>
      <c r="BF442" s="202">
        <f>IF(N442="snížená",J442,0)</f>
        <v>0</v>
      </c>
      <c r="BG442" s="202">
        <f>IF(N442="zákl. přenesená",J442,0)</f>
        <v>0</v>
      </c>
      <c r="BH442" s="202">
        <f>IF(N442="sníž. přenesená",J442,0)</f>
        <v>0</v>
      </c>
      <c r="BI442" s="202">
        <f>IF(N442="nulová",J442,0)</f>
        <v>0</v>
      </c>
      <c r="BJ442" s="17" t="s">
        <v>84</v>
      </c>
      <c r="BK442" s="202">
        <f>ROUND(I442*H442,2)</f>
        <v>0</v>
      </c>
      <c r="BL442" s="17" t="s">
        <v>180</v>
      </c>
      <c r="BM442" s="201" t="s">
        <v>736</v>
      </c>
    </row>
    <row r="443" spans="1:65" s="2" customFormat="1">
      <c r="A443" s="34"/>
      <c r="B443" s="35"/>
      <c r="C443" s="36"/>
      <c r="D443" s="203" t="s">
        <v>143</v>
      </c>
      <c r="E443" s="36"/>
      <c r="F443" s="204" t="s">
        <v>735</v>
      </c>
      <c r="G443" s="36"/>
      <c r="H443" s="36"/>
      <c r="I443" s="108"/>
      <c r="J443" s="36"/>
      <c r="K443" s="36"/>
      <c r="L443" s="39"/>
      <c r="M443" s="205"/>
      <c r="N443" s="206"/>
      <c r="O443" s="64"/>
      <c r="P443" s="64"/>
      <c r="Q443" s="64"/>
      <c r="R443" s="64"/>
      <c r="S443" s="64"/>
      <c r="T443" s="65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T443" s="17" t="s">
        <v>143</v>
      </c>
      <c r="AU443" s="17" t="s">
        <v>87</v>
      </c>
    </row>
    <row r="444" spans="1:65" s="2" customFormat="1" ht="39">
      <c r="A444" s="34"/>
      <c r="B444" s="35"/>
      <c r="C444" s="36"/>
      <c r="D444" s="203" t="s">
        <v>161</v>
      </c>
      <c r="E444" s="36"/>
      <c r="F444" s="207" t="s">
        <v>737</v>
      </c>
      <c r="G444" s="36"/>
      <c r="H444" s="36"/>
      <c r="I444" s="108"/>
      <c r="J444" s="36"/>
      <c r="K444" s="36"/>
      <c r="L444" s="39"/>
      <c r="M444" s="205"/>
      <c r="N444" s="206"/>
      <c r="O444" s="64"/>
      <c r="P444" s="64"/>
      <c r="Q444" s="64"/>
      <c r="R444" s="64"/>
      <c r="S444" s="64"/>
      <c r="T444" s="65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7" t="s">
        <v>161</v>
      </c>
      <c r="AU444" s="17" t="s">
        <v>87</v>
      </c>
    </row>
    <row r="445" spans="1:65" s="2" customFormat="1" ht="16.5" customHeight="1">
      <c r="A445" s="34"/>
      <c r="B445" s="35"/>
      <c r="C445" s="190" t="s">
        <v>738</v>
      </c>
      <c r="D445" s="190" t="s">
        <v>136</v>
      </c>
      <c r="E445" s="191" t="s">
        <v>739</v>
      </c>
      <c r="F445" s="192" t="s">
        <v>740</v>
      </c>
      <c r="G445" s="193" t="s">
        <v>158</v>
      </c>
      <c r="H445" s="194">
        <v>8</v>
      </c>
      <c r="I445" s="195"/>
      <c r="J445" s="196">
        <f>ROUND(I445*H445,2)</f>
        <v>0</v>
      </c>
      <c r="K445" s="192" t="s">
        <v>19</v>
      </c>
      <c r="L445" s="39"/>
      <c r="M445" s="197" t="s">
        <v>19</v>
      </c>
      <c r="N445" s="198" t="s">
        <v>47</v>
      </c>
      <c r="O445" s="64"/>
      <c r="P445" s="199">
        <f>O445*H445</f>
        <v>0</v>
      </c>
      <c r="Q445" s="199">
        <v>0</v>
      </c>
      <c r="R445" s="199">
        <f>Q445*H445</f>
        <v>0</v>
      </c>
      <c r="S445" s="199">
        <v>0</v>
      </c>
      <c r="T445" s="200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201" t="s">
        <v>180</v>
      </c>
      <c r="AT445" s="201" t="s">
        <v>136</v>
      </c>
      <c r="AU445" s="201" t="s">
        <v>87</v>
      </c>
      <c r="AY445" s="17" t="s">
        <v>133</v>
      </c>
      <c r="BE445" s="202">
        <f>IF(N445="základní",J445,0)</f>
        <v>0</v>
      </c>
      <c r="BF445" s="202">
        <f>IF(N445="snížená",J445,0)</f>
        <v>0</v>
      </c>
      <c r="BG445" s="202">
        <f>IF(N445="zákl. přenesená",J445,0)</f>
        <v>0</v>
      </c>
      <c r="BH445" s="202">
        <f>IF(N445="sníž. přenesená",J445,0)</f>
        <v>0</v>
      </c>
      <c r="BI445" s="202">
        <f>IF(N445="nulová",J445,0)</f>
        <v>0</v>
      </c>
      <c r="BJ445" s="17" t="s">
        <v>84</v>
      </c>
      <c r="BK445" s="202">
        <f>ROUND(I445*H445,2)</f>
        <v>0</v>
      </c>
      <c r="BL445" s="17" t="s">
        <v>180</v>
      </c>
      <c r="BM445" s="201" t="s">
        <v>738</v>
      </c>
    </row>
    <row r="446" spans="1:65" s="2" customFormat="1">
      <c r="A446" s="34"/>
      <c r="B446" s="35"/>
      <c r="C446" s="36"/>
      <c r="D446" s="203" t="s">
        <v>143</v>
      </c>
      <c r="E446" s="36"/>
      <c r="F446" s="204" t="s">
        <v>740</v>
      </c>
      <c r="G446" s="36"/>
      <c r="H446" s="36"/>
      <c r="I446" s="108"/>
      <c r="J446" s="36"/>
      <c r="K446" s="36"/>
      <c r="L446" s="39"/>
      <c r="M446" s="205"/>
      <c r="N446" s="206"/>
      <c r="O446" s="64"/>
      <c r="P446" s="64"/>
      <c r="Q446" s="64"/>
      <c r="R446" s="64"/>
      <c r="S446" s="64"/>
      <c r="T446" s="65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T446" s="17" t="s">
        <v>143</v>
      </c>
      <c r="AU446" s="17" t="s">
        <v>87</v>
      </c>
    </row>
    <row r="447" spans="1:65" s="2" customFormat="1" ht="21.75" customHeight="1">
      <c r="A447" s="34"/>
      <c r="B447" s="35"/>
      <c r="C447" s="219" t="s">
        <v>741</v>
      </c>
      <c r="D447" s="219" t="s">
        <v>155</v>
      </c>
      <c r="E447" s="220" t="s">
        <v>742</v>
      </c>
      <c r="F447" s="221" t="s">
        <v>743</v>
      </c>
      <c r="G447" s="222" t="s">
        <v>158</v>
      </c>
      <c r="H447" s="223">
        <v>8</v>
      </c>
      <c r="I447" s="224"/>
      <c r="J447" s="225">
        <f>ROUND(I447*H447,2)</f>
        <v>0</v>
      </c>
      <c r="K447" s="221" t="s">
        <v>19</v>
      </c>
      <c r="L447" s="226"/>
      <c r="M447" s="227" t="s">
        <v>19</v>
      </c>
      <c r="N447" s="228" t="s">
        <v>47</v>
      </c>
      <c r="O447" s="64"/>
      <c r="P447" s="199">
        <f>O447*H447</f>
        <v>0</v>
      </c>
      <c r="Q447" s="199">
        <v>0.01</v>
      </c>
      <c r="R447" s="199">
        <f>Q447*H447</f>
        <v>0.08</v>
      </c>
      <c r="S447" s="199">
        <v>0</v>
      </c>
      <c r="T447" s="200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201" t="s">
        <v>179</v>
      </c>
      <c r="AT447" s="201" t="s">
        <v>155</v>
      </c>
      <c r="AU447" s="201" t="s">
        <v>87</v>
      </c>
      <c r="AY447" s="17" t="s">
        <v>133</v>
      </c>
      <c r="BE447" s="202">
        <f>IF(N447="základní",J447,0)</f>
        <v>0</v>
      </c>
      <c r="BF447" s="202">
        <f>IF(N447="snížená",J447,0)</f>
        <v>0</v>
      </c>
      <c r="BG447" s="202">
        <f>IF(N447="zákl. přenesená",J447,0)</f>
        <v>0</v>
      </c>
      <c r="BH447" s="202">
        <f>IF(N447="sníž. přenesená",J447,0)</f>
        <v>0</v>
      </c>
      <c r="BI447" s="202">
        <f>IF(N447="nulová",J447,0)</f>
        <v>0</v>
      </c>
      <c r="BJ447" s="17" t="s">
        <v>84</v>
      </c>
      <c r="BK447" s="202">
        <f>ROUND(I447*H447,2)</f>
        <v>0</v>
      </c>
      <c r="BL447" s="17" t="s">
        <v>180</v>
      </c>
      <c r="BM447" s="201" t="s">
        <v>741</v>
      </c>
    </row>
    <row r="448" spans="1:65" s="2" customFormat="1">
      <c r="A448" s="34"/>
      <c r="B448" s="35"/>
      <c r="C448" s="36"/>
      <c r="D448" s="203" t="s">
        <v>143</v>
      </c>
      <c r="E448" s="36"/>
      <c r="F448" s="204" t="s">
        <v>744</v>
      </c>
      <c r="G448" s="36"/>
      <c r="H448" s="36"/>
      <c r="I448" s="108"/>
      <c r="J448" s="36"/>
      <c r="K448" s="36"/>
      <c r="L448" s="39"/>
      <c r="M448" s="205"/>
      <c r="N448" s="206"/>
      <c r="O448" s="64"/>
      <c r="P448" s="64"/>
      <c r="Q448" s="64"/>
      <c r="R448" s="64"/>
      <c r="S448" s="64"/>
      <c r="T448" s="65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7" t="s">
        <v>143</v>
      </c>
      <c r="AU448" s="17" t="s">
        <v>87</v>
      </c>
    </row>
    <row r="449" spans="1:65" s="2" customFormat="1" ht="68.25">
      <c r="A449" s="34"/>
      <c r="B449" s="35"/>
      <c r="C449" s="36"/>
      <c r="D449" s="203" t="s">
        <v>161</v>
      </c>
      <c r="E449" s="36"/>
      <c r="F449" s="207" t="s">
        <v>745</v>
      </c>
      <c r="G449" s="36"/>
      <c r="H449" s="36"/>
      <c r="I449" s="108"/>
      <c r="J449" s="36"/>
      <c r="K449" s="36"/>
      <c r="L449" s="39"/>
      <c r="M449" s="205"/>
      <c r="N449" s="206"/>
      <c r="O449" s="64"/>
      <c r="P449" s="64"/>
      <c r="Q449" s="64"/>
      <c r="R449" s="64"/>
      <c r="S449" s="64"/>
      <c r="T449" s="65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T449" s="17" t="s">
        <v>161</v>
      </c>
      <c r="AU449" s="17" t="s">
        <v>87</v>
      </c>
    </row>
    <row r="450" spans="1:65" s="2" customFormat="1" ht="21.75" customHeight="1">
      <c r="A450" s="34"/>
      <c r="B450" s="35"/>
      <c r="C450" s="190" t="s">
        <v>746</v>
      </c>
      <c r="D450" s="190" t="s">
        <v>136</v>
      </c>
      <c r="E450" s="191" t="s">
        <v>747</v>
      </c>
      <c r="F450" s="192" t="s">
        <v>748</v>
      </c>
      <c r="G450" s="193" t="s">
        <v>158</v>
      </c>
      <c r="H450" s="194">
        <v>8</v>
      </c>
      <c r="I450" s="195"/>
      <c r="J450" s="196">
        <f>ROUND(I450*H450,2)</f>
        <v>0</v>
      </c>
      <c r="K450" s="192" t="s">
        <v>19</v>
      </c>
      <c r="L450" s="39"/>
      <c r="M450" s="197" t="s">
        <v>19</v>
      </c>
      <c r="N450" s="198" t="s">
        <v>47</v>
      </c>
      <c r="O450" s="64"/>
      <c r="P450" s="199">
        <f>O450*H450</f>
        <v>0</v>
      </c>
      <c r="Q450" s="199">
        <v>0</v>
      </c>
      <c r="R450" s="199">
        <f>Q450*H450</f>
        <v>0</v>
      </c>
      <c r="S450" s="199">
        <v>0</v>
      </c>
      <c r="T450" s="200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201" t="s">
        <v>180</v>
      </c>
      <c r="AT450" s="201" t="s">
        <v>136</v>
      </c>
      <c r="AU450" s="201" t="s">
        <v>87</v>
      </c>
      <c r="AY450" s="17" t="s">
        <v>133</v>
      </c>
      <c r="BE450" s="202">
        <f>IF(N450="základní",J450,0)</f>
        <v>0</v>
      </c>
      <c r="BF450" s="202">
        <f>IF(N450="snížená",J450,0)</f>
        <v>0</v>
      </c>
      <c r="BG450" s="202">
        <f>IF(N450="zákl. přenesená",J450,0)</f>
        <v>0</v>
      </c>
      <c r="BH450" s="202">
        <f>IF(N450="sníž. přenesená",J450,0)</f>
        <v>0</v>
      </c>
      <c r="BI450" s="202">
        <f>IF(N450="nulová",J450,0)</f>
        <v>0</v>
      </c>
      <c r="BJ450" s="17" t="s">
        <v>84</v>
      </c>
      <c r="BK450" s="202">
        <f>ROUND(I450*H450,2)</f>
        <v>0</v>
      </c>
      <c r="BL450" s="17" t="s">
        <v>180</v>
      </c>
      <c r="BM450" s="201" t="s">
        <v>749</v>
      </c>
    </row>
    <row r="451" spans="1:65" s="2" customFormat="1" ht="19.5">
      <c r="A451" s="34"/>
      <c r="B451" s="35"/>
      <c r="C451" s="36"/>
      <c r="D451" s="203" t="s">
        <v>143</v>
      </c>
      <c r="E451" s="36"/>
      <c r="F451" s="204" t="s">
        <v>748</v>
      </c>
      <c r="G451" s="36"/>
      <c r="H451" s="36"/>
      <c r="I451" s="108"/>
      <c r="J451" s="36"/>
      <c r="K451" s="36"/>
      <c r="L451" s="39"/>
      <c r="M451" s="205"/>
      <c r="N451" s="206"/>
      <c r="O451" s="64"/>
      <c r="P451" s="64"/>
      <c r="Q451" s="64"/>
      <c r="R451" s="64"/>
      <c r="S451" s="64"/>
      <c r="T451" s="65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7" t="s">
        <v>143</v>
      </c>
      <c r="AU451" s="17" t="s">
        <v>87</v>
      </c>
    </row>
    <row r="452" spans="1:65" s="2" customFormat="1" ht="39">
      <c r="A452" s="34"/>
      <c r="B452" s="35"/>
      <c r="C452" s="36"/>
      <c r="D452" s="203" t="s">
        <v>161</v>
      </c>
      <c r="E452" s="36"/>
      <c r="F452" s="207" t="s">
        <v>750</v>
      </c>
      <c r="G452" s="36"/>
      <c r="H452" s="36"/>
      <c r="I452" s="108"/>
      <c r="J452" s="36"/>
      <c r="K452" s="36"/>
      <c r="L452" s="39"/>
      <c r="M452" s="205"/>
      <c r="N452" s="206"/>
      <c r="O452" s="64"/>
      <c r="P452" s="64"/>
      <c r="Q452" s="64"/>
      <c r="R452" s="64"/>
      <c r="S452" s="64"/>
      <c r="T452" s="65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7" t="s">
        <v>161</v>
      </c>
      <c r="AU452" s="17" t="s">
        <v>87</v>
      </c>
    </row>
    <row r="453" spans="1:65" s="2" customFormat="1" ht="21.75" customHeight="1">
      <c r="A453" s="34"/>
      <c r="B453" s="35"/>
      <c r="C453" s="219" t="s">
        <v>751</v>
      </c>
      <c r="D453" s="219" t="s">
        <v>155</v>
      </c>
      <c r="E453" s="220" t="s">
        <v>752</v>
      </c>
      <c r="F453" s="221" t="s">
        <v>753</v>
      </c>
      <c r="G453" s="222" t="s">
        <v>158</v>
      </c>
      <c r="H453" s="223">
        <v>8</v>
      </c>
      <c r="I453" s="224"/>
      <c r="J453" s="225">
        <f>ROUND(I453*H453,2)</f>
        <v>0</v>
      </c>
      <c r="K453" s="221" t="s">
        <v>19</v>
      </c>
      <c r="L453" s="226"/>
      <c r="M453" s="227" t="s">
        <v>19</v>
      </c>
      <c r="N453" s="228" t="s">
        <v>47</v>
      </c>
      <c r="O453" s="64"/>
      <c r="P453" s="199">
        <f>O453*H453</f>
        <v>0</v>
      </c>
      <c r="Q453" s="199">
        <v>0.01</v>
      </c>
      <c r="R453" s="199">
        <f>Q453*H453</f>
        <v>0.08</v>
      </c>
      <c r="S453" s="199">
        <v>0</v>
      </c>
      <c r="T453" s="200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201" t="s">
        <v>179</v>
      </c>
      <c r="AT453" s="201" t="s">
        <v>155</v>
      </c>
      <c r="AU453" s="201" t="s">
        <v>87</v>
      </c>
      <c r="AY453" s="17" t="s">
        <v>133</v>
      </c>
      <c r="BE453" s="202">
        <f>IF(N453="základní",J453,0)</f>
        <v>0</v>
      </c>
      <c r="BF453" s="202">
        <f>IF(N453="snížená",J453,0)</f>
        <v>0</v>
      </c>
      <c r="BG453" s="202">
        <f>IF(N453="zákl. přenesená",J453,0)</f>
        <v>0</v>
      </c>
      <c r="BH453" s="202">
        <f>IF(N453="sníž. přenesená",J453,0)</f>
        <v>0</v>
      </c>
      <c r="BI453" s="202">
        <f>IF(N453="nulová",J453,0)</f>
        <v>0</v>
      </c>
      <c r="BJ453" s="17" t="s">
        <v>84</v>
      </c>
      <c r="BK453" s="202">
        <f>ROUND(I453*H453,2)</f>
        <v>0</v>
      </c>
      <c r="BL453" s="17" t="s">
        <v>180</v>
      </c>
      <c r="BM453" s="201" t="s">
        <v>754</v>
      </c>
    </row>
    <row r="454" spans="1:65" s="2" customFormat="1" ht="19.5">
      <c r="A454" s="34"/>
      <c r="B454" s="35"/>
      <c r="C454" s="36"/>
      <c r="D454" s="203" t="s">
        <v>143</v>
      </c>
      <c r="E454" s="36"/>
      <c r="F454" s="204" t="s">
        <v>753</v>
      </c>
      <c r="G454" s="36"/>
      <c r="H454" s="36"/>
      <c r="I454" s="108"/>
      <c r="J454" s="36"/>
      <c r="K454" s="36"/>
      <c r="L454" s="39"/>
      <c r="M454" s="205"/>
      <c r="N454" s="206"/>
      <c r="O454" s="64"/>
      <c r="P454" s="64"/>
      <c r="Q454" s="64"/>
      <c r="R454" s="64"/>
      <c r="S454" s="64"/>
      <c r="T454" s="65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T454" s="17" t="s">
        <v>143</v>
      </c>
      <c r="AU454" s="17" t="s">
        <v>87</v>
      </c>
    </row>
    <row r="455" spans="1:65" s="2" customFormat="1" ht="29.25">
      <c r="A455" s="34"/>
      <c r="B455" s="35"/>
      <c r="C455" s="36"/>
      <c r="D455" s="203" t="s">
        <v>161</v>
      </c>
      <c r="E455" s="36"/>
      <c r="F455" s="207" t="s">
        <v>755</v>
      </c>
      <c r="G455" s="36"/>
      <c r="H455" s="36"/>
      <c r="I455" s="108"/>
      <c r="J455" s="36"/>
      <c r="K455" s="36"/>
      <c r="L455" s="39"/>
      <c r="M455" s="205"/>
      <c r="N455" s="206"/>
      <c r="O455" s="64"/>
      <c r="P455" s="64"/>
      <c r="Q455" s="64"/>
      <c r="R455" s="64"/>
      <c r="S455" s="64"/>
      <c r="T455" s="65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T455" s="17" t="s">
        <v>161</v>
      </c>
      <c r="AU455" s="17" t="s">
        <v>87</v>
      </c>
    </row>
    <row r="456" spans="1:65" s="2" customFormat="1" ht="21.75" customHeight="1">
      <c r="A456" s="34"/>
      <c r="B456" s="35"/>
      <c r="C456" s="190" t="s">
        <v>756</v>
      </c>
      <c r="D456" s="190" t="s">
        <v>136</v>
      </c>
      <c r="E456" s="191" t="s">
        <v>757</v>
      </c>
      <c r="F456" s="192" t="s">
        <v>758</v>
      </c>
      <c r="G456" s="193" t="s">
        <v>158</v>
      </c>
      <c r="H456" s="194">
        <v>54</v>
      </c>
      <c r="I456" s="195"/>
      <c r="J456" s="196">
        <f>ROUND(I456*H456,2)</f>
        <v>0</v>
      </c>
      <c r="K456" s="192" t="s">
        <v>140</v>
      </c>
      <c r="L456" s="39"/>
      <c r="M456" s="197" t="s">
        <v>19</v>
      </c>
      <c r="N456" s="198" t="s">
        <v>47</v>
      </c>
      <c r="O456" s="64"/>
      <c r="P456" s="199">
        <f>O456*H456</f>
        <v>0</v>
      </c>
      <c r="Q456" s="199">
        <v>0</v>
      </c>
      <c r="R456" s="199">
        <f>Q456*H456</f>
        <v>0</v>
      </c>
      <c r="S456" s="199">
        <v>0</v>
      </c>
      <c r="T456" s="200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201" t="s">
        <v>180</v>
      </c>
      <c r="AT456" s="201" t="s">
        <v>136</v>
      </c>
      <c r="AU456" s="201" t="s">
        <v>87</v>
      </c>
      <c r="AY456" s="17" t="s">
        <v>133</v>
      </c>
      <c r="BE456" s="202">
        <f>IF(N456="základní",J456,0)</f>
        <v>0</v>
      </c>
      <c r="BF456" s="202">
        <f>IF(N456="snížená",J456,0)</f>
        <v>0</v>
      </c>
      <c r="BG456" s="202">
        <f>IF(N456="zákl. přenesená",J456,0)</f>
        <v>0</v>
      </c>
      <c r="BH456" s="202">
        <f>IF(N456="sníž. přenesená",J456,0)</f>
        <v>0</v>
      </c>
      <c r="BI456" s="202">
        <f>IF(N456="nulová",J456,0)</f>
        <v>0</v>
      </c>
      <c r="BJ456" s="17" t="s">
        <v>84</v>
      </c>
      <c r="BK456" s="202">
        <f>ROUND(I456*H456,2)</f>
        <v>0</v>
      </c>
      <c r="BL456" s="17" t="s">
        <v>180</v>
      </c>
      <c r="BM456" s="201" t="s">
        <v>756</v>
      </c>
    </row>
    <row r="457" spans="1:65" s="2" customFormat="1" ht="19.5">
      <c r="A457" s="34"/>
      <c r="B457" s="35"/>
      <c r="C457" s="36"/>
      <c r="D457" s="203" t="s">
        <v>143</v>
      </c>
      <c r="E457" s="36"/>
      <c r="F457" s="204" t="s">
        <v>759</v>
      </c>
      <c r="G457" s="36"/>
      <c r="H457" s="36"/>
      <c r="I457" s="108"/>
      <c r="J457" s="36"/>
      <c r="K457" s="36"/>
      <c r="L457" s="39"/>
      <c r="M457" s="205"/>
      <c r="N457" s="206"/>
      <c r="O457" s="64"/>
      <c r="P457" s="64"/>
      <c r="Q457" s="64"/>
      <c r="R457" s="64"/>
      <c r="S457" s="64"/>
      <c r="T457" s="65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T457" s="17" t="s">
        <v>143</v>
      </c>
      <c r="AU457" s="17" t="s">
        <v>87</v>
      </c>
    </row>
    <row r="458" spans="1:65" s="2" customFormat="1" ht="55.5" customHeight="1">
      <c r="A458" s="34"/>
      <c r="B458" s="35"/>
      <c r="C458" s="219" t="s">
        <v>760</v>
      </c>
      <c r="D458" s="219" t="s">
        <v>155</v>
      </c>
      <c r="E458" s="220" t="s">
        <v>761</v>
      </c>
      <c r="F458" s="221" t="s">
        <v>762</v>
      </c>
      <c r="G458" s="222" t="s">
        <v>158</v>
      </c>
      <c r="H458" s="223">
        <v>54</v>
      </c>
      <c r="I458" s="224"/>
      <c r="J458" s="225">
        <f>ROUND(I458*H458,2)</f>
        <v>0</v>
      </c>
      <c r="K458" s="221" t="s">
        <v>19</v>
      </c>
      <c r="L458" s="226"/>
      <c r="M458" s="227" t="s">
        <v>19</v>
      </c>
      <c r="N458" s="228" t="s">
        <v>47</v>
      </c>
      <c r="O458" s="64"/>
      <c r="P458" s="199">
        <f>O458*H458</f>
        <v>0</v>
      </c>
      <c r="Q458" s="199">
        <v>0.115</v>
      </c>
      <c r="R458" s="199">
        <f>Q458*H458</f>
        <v>6.21</v>
      </c>
      <c r="S458" s="199">
        <v>0</v>
      </c>
      <c r="T458" s="200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201" t="s">
        <v>179</v>
      </c>
      <c r="AT458" s="201" t="s">
        <v>155</v>
      </c>
      <c r="AU458" s="201" t="s">
        <v>87</v>
      </c>
      <c r="AY458" s="17" t="s">
        <v>133</v>
      </c>
      <c r="BE458" s="202">
        <f>IF(N458="základní",J458,0)</f>
        <v>0</v>
      </c>
      <c r="BF458" s="202">
        <f>IF(N458="snížená",J458,0)</f>
        <v>0</v>
      </c>
      <c r="BG458" s="202">
        <f>IF(N458="zákl. přenesená",J458,0)</f>
        <v>0</v>
      </c>
      <c r="BH458" s="202">
        <f>IF(N458="sníž. přenesená",J458,0)</f>
        <v>0</v>
      </c>
      <c r="BI458" s="202">
        <f>IF(N458="nulová",J458,0)</f>
        <v>0</v>
      </c>
      <c r="BJ458" s="17" t="s">
        <v>84</v>
      </c>
      <c r="BK458" s="202">
        <f>ROUND(I458*H458,2)</f>
        <v>0</v>
      </c>
      <c r="BL458" s="17" t="s">
        <v>180</v>
      </c>
      <c r="BM458" s="201" t="s">
        <v>760</v>
      </c>
    </row>
    <row r="459" spans="1:65" s="2" customFormat="1" ht="48.75">
      <c r="A459" s="34"/>
      <c r="B459" s="35"/>
      <c r="C459" s="36"/>
      <c r="D459" s="203" t="s">
        <v>143</v>
      </c>
      <c r="E459" s="36"/>
      <c r="F459" s="204" t="s">
        <v>763</v>
      </c>
      <c r="G459" s="36"/>
      <c r="H459" s="36"/>
      <c r="I459" s="108"/>
      <c r="J459" s="36"/>
      <c r="K459" s="36"/>
      <c r="L459" s="39"/>
      <c r="M459" s="205"/>
      <c r="N459" s="206"/>
      <c r="O459" s="64"/>
      <c r="P459" s="64"/>
      <c r="Q459" s="64"/>
      <c r="R459" s="64"/>
      <c r="S459" s="64"/>
      <c r="T459" s="65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T459" s="17" t="s">
        <v>143</v>
      </c>
      <c r="AU459" s="17" t="s">
        <v>87</v>
      </c>
    </row>
    <row r="460" spans="1:65" s="2" customFormat="1" ht="58.5">
      <c r="A460" s="34"/>
      <c r="B460" s="35"/>
      <c r="C460" s="36"/>
      <c r="D460" s="203" t="s">
        <v>161</v>
      </c>
      <c r="E460" s="36"/>
      <c r="F460" s="207" t="s">
        <v>764</v>
      </c>
      <c r="G460" s="36"/>
      <c r="H460" s="36"/>
      <c r="I460" s="108"/>
      <c r="J460" s="36"/>
      <c r="K460" s="36"/>
      <c r="L460" s="39"/>
      <c r="M460" s="205"/>
      <c r="N460" s="206"/>
      <c r="O460" s="64"/>
      <c r="P460" s="64"/>
      <c r="Q460" s="64"/>
      <c r="R460" s="64"/>
      <c r="S460" s="64"/>
      <c r="T460" s="65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7" t="s">
        <v>161</v>
      </c>
      <c r="AU460" s="17" t="s">
        <v>87</v>
      </c>
    </row>
    <row r="461" spans="1:65" s="2" customFormat="1" ht="16.5" customHeight="1">
      <c r="A461" s="34"/>
      <c r="B461" s="35"/>
      <c r="C461" s="190" t="s">
        <v>765</v>
      </c>
      <c r="D461" s="190" t="s">
        <v>136</v>
      </c>
      <c r="E461" s="191" t="s">
        <v>766</v>
      </c>
      <c r="F461" s="192" t="s">
        <v>767</v>
      </c>
      <c r="G461" s="193" t="s">
        <v>158</v>
      </c>
      <c r="H461" s="194">
        <v>57</v>
      </c>
      <c r="I461" s="195"/>
      <c r="J461" s="196">
        <f>ROUND(I461*H461,2)</f>
        <v>0</v>
      </c>
      <c r="K461" s="192" t="s">
        <v>140</v>
      </c>
      <c r="L461" s="39"/>
      <c r="M461" s="197" t="s">
        <v>19</v>
      </c>
      <c r="N461" s="198" t="s">
        <v>47</v>
      </c>
      <c r="O461" s="64"/>
      <c r="P461" s="199">
        <f>O461*H461</f>
        <v>0</v>
      </c>
      <c r="Q461" s="199">
        <v>0</v>
      </c>
      <c r="R461" s="199">
        <f>Q461*H461</f>
        <v>0</v>
      </c>
      <c r="S461" s="199">
        <v>0</v>
      </c>
      <c r="T461" s="200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201" t="s">
        <v>180</v>
      </c>
      <c r="AT461" s="201" t="s">
        <v>136</v>
      </c>
      <c r="AU461" s="201" t="s">
        <v>87</v>
      </c>
      <c r="AY461" s="17" t="s">
        <v>133</v>
      </c>
      <c r="BE461" s="202">
        <f>IF(N461="základní",J461,0)</f>
        <v>0</v>
      </c>
      <c r="BF461" s="202">
        <f>IF(N461="snížená",J461,0)</f>
        <v>0</v>
      </c>
      <c r="BG461" s="202">
        <f>IF(N461="zákl. přenesená",J461,0)</f>
        <v>0</v>
      </c>
      <c r="BH461" s="202">
        <f>IF(N461="sníž. přenesená",J461,0)</f>
        <v>0</v>
      </c>
      <c r="BI461" s="202">
        <f>IF(N461="nulová",J461,0)</f>
        <v>0</v>
      </c>
      <c r="BJ461" s="17" t="s">
        <v>84</v>
      </c>
      <c r="BK461" s="202">
        <f>ROUND(I461*H461,2)</f>
        <v>0</v>
      </c>
      <c r="BL461" s="17" t="s">
        <v>180</v>
      </c>
      <c r="BM461" s="201" t="s">
        <v>765</v>
      </c>
    </row>
    <row r="462" spans="1:65" s="2" customFormat="1">
      <c r="A462" s="34"/>
      <c r="B462" s="35"/>
      <c r="C462" s="36"/>
      <c r="D462" s="203" t="s">
        <v>143</v>
      </c>
      <c r="E462" s="36"/>
      <c r="F462" s="204" t="s">
        <v>767</v>
      </c>
      <c r="G462" s="36"/>
      <c r="H462" s="36"/>
      <c r="I462" s="108"/>
      <c r="J462" s="36"/>
      <c r="K462" s="36"/>
      <c r="L462" s="39"/>
      <c r="M462" s="205"/>
      <c r="N462" s="206"/>
      <c r="O462" s="64"/>
      <c r="P462" s="64"/>
      <c r="Q462" s="64"/>
      <c r="R462" s="64"/>
      <c r="S462" s="64"/>
      <c r="T462" s="65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T462" s="17" t="s">
        <v>143</v>
      </c>
      <c r="AU462" s="17" t="s">
        <v>87</v>
      </c>
    </row>
    <row r="463" spans="1:65" s="2" customFormat="1" ht="44.25" customHeight="1">
      <c r="A463" s="34"/>
      <c r="B463" s="35"/>
      <c r="C463" s="219" t="s">
        <v>335</v>
      </c>
      <c r="D463" s="219" t="s">
        <v>155</v>
      </c>
      <c r="E463" s="220" t="s">
        <v>768</v>
      </c>
      <c r="F463" s="221" t="s">
        <v>769</v>
      </c>
      <c r="G463" s="222" t="s">
        <v>158</v>
      </c>
      <c r="H463" s="223">
        <v>57</v>
      </c>
      <c r="I463" s="224"/>
      <c r="J463" s="225">
        <f>ROUND(I463*H463,2)</f>
        <v>0</v>
      </c>
      <c r="K463" s="221" t="s">
        <v>140</v>
      </c>
      <c r="L463" s="226"/>
      <c r="M463" s="227" t="s">
        <v>19</v>
      </c>
      <c r="N463" s="228" t="s">
        <v>47</v>
      </c>
      <c r="O463" s="64"/>
      <c r="P463" s="199">
        <f>O463*H463</f>
        <v>0</v>
      </c>
      <c r="Q463" s="199">
        <v>0</v>
      </c>
      <c r="R463" s="199">
        <f>Q463*H463</f>
        <v>0</v>
      </c>
      <c r="S463" s="199">
        <v>0</v>
      </c>
      <c r="T463" s="200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201" t="s">
        <v>179</v>
      </c>
      <c r="AT463" s="201" t="s">
        <v>155</v>
      </c>
      <c r="AU463" s="201" t="s">
        <v>87</v>
      </c>
      <c r="AY463" s="17" t="s">
        <v>133</v>
      </c>
      <c r="BE463" s="202">
        <f>IF(N463="základní",J463,0)</f>
        <v>0</v>
      </c>
      <c r="BF463" s="202">
        <f>IF(N463="snížená",J463,0)</f>
        <v>0</v>
      </c>
      <c r="BG463" s="202">
        <f>IF(N463="zákl. přenesená",J463,0)</f>
        <v>0</v>
      </c>
      <c r="BH463" s="202">
        <f>IF(N463="sníž. přenesená",J463,0)</f>
        <v>0</v>
      </c>
      <c r="BI463" s="202">
        <f>IF(N463="nulová",J463,0)</f>
        <v>0</v>
      </c>
      <c r="BJ463" s="17" t="s">
        <v>84</v>
      </c>
      <c r="BK463" s="202">
        <f>ROUND(I463*H463,2)</f>
        <v>0</v>
      </c>
      <c r="BL463" s="17" t="s">
        <v>180</v>
      </c>
      <c r="BM463" s="201" t="s">
        <v>335</v>
      </c>
    </row>
    <row r="464" spans="1:65" s="2" customFormat="1" ht="39">
      <c r="A464" s="34"/>
      <c r="B464" s="35"/>
      <c r="C464" s="36"/>
      <c r="D464" s="203" t="s">
        <v>143</v>
      </c>
      <c r="E464" s="36"/>
      <c r="F464" s="204" t="s">
        <v>769</v>
      </c>
      <c r="G464" s="36"/>
      <c r="H464" s="36"/>
      <c r="I464" s="108"/>
      <c r="J464" s="36"/>
      <c r="K464" s="36"/>
      <c r="L464" s="39"/>
      <c r="M464" s="205"/>
      <c r="N464" s="206"/>
      <c r="O464" s="64"/>
      <c r="P464" s="64"/>
      <c r="Q464" s="64"/>
      <c r="R464" s="64"/>
      <c r="S464" s="64"/>
      <c r="T464" s="65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7" t="s">
        <v>143</v>
      </c>
      <c r="AU464" s="17" t="s">
        <v>87</v>
      </c>
    </row>
    <row r="465" spans="1:65" s="2" customFormat="1" ht="19.5">
      <c r="A465" s="34"/>
      <c r="B465" s="35"/>
      <c r="C465" s="36"/>
      <c r="D465" s="203" t="s">
        <v>161</v>
      </c>
      <c r="E465" s="36"/>
      <c r="F465" s="207" t="s">
        <v>770</v>
      </c>
      <c r="G465" s="36"/>
      <c r="H465" s="36"/>
      <c r="I465" s="108"/>
      <c r="J465" s="36"/>
      <c r="K465" s="36"/>
      <c r="L465" s="39"/>
      <c r="M465" s="205"/>
      <c r="N465" s="206"/>
      <c r="O465" s="64"/>
      <c r="P465" s="64"/>
      <c r="Q465" s="64"/>
      <c r="R465" s="64"/>
      <c r="S465" s="64"/>
      <c r="T465" s="65"/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T465" s="17" t="s">
        <v>161</v>
      </c>
      <c r="AU465" s="17" t="s">
        <v>87</v>
      </c>
    </row>
    <row r="466" spans="1:65" s="13" customFormat="1">
      <c r="B466" s="208"/>
      <c r="C466" s="209"/>
      <c r="D466" s="203" t="s">
        <v>147</v>
      </c>
      <c r="E466" s="210" t="s">
        <v>19</v>
      </c>
      <c r="F466" s="211" t="s">
        <v>771</v>
      </c>
      <c r="G466" s="209"/>
      <c r="H466" s="212">
        <v>57</v>
      </c>
      <c r="I466" s="213"/>
      <c r="J466" s="209"/>
      <c r="K466" s="209"/>
      <c r="L466" s="214"/>
      <c r="M466" s="215"/>
      <c r="N466" s="216"/>
      <c r="O466" s="216"/>
      <c r="P466" s="216"/>
      <c r="Q466" s="216"/>
      <c r="R466" s="216"/>
      <c r="S466" s="216"/>
      <c r="T466" s="217"/>
      <c r="AT466" s="218" t="s">
        <v>147</v>
      </c>
      <c r="AU466" s="218" t="s">
        <v>87</v>
      </c>
      <c r="AV466" s="13" t="s">
        <v>87</v>
      </c>
      <c r="AW466" s="13" t="s">
        <v>35</v>
      </c>
      <c r="AX466" s="13" t="s">
        <v>84</v>
      </c>
      <c r="AY466" s="218" t="s">
        <v>133</v>
      </c>
    </row>
    <row r="467" spans="1:65" s="2" customFormat="1" ht="16.5" customHeight="1">
      <c r="A467" s="34"/>
      <c r="B467" s="35"/>
      <c r="C467" s="190" t="s">
        <v>772</v>
      </c>
      <c r="D467" s="190" t="s">
        <v>136</v>
      </c>
      <c r="E467" s="191" t="s">
        <v>773</v>
      </c>
      <c r="F467" s="192" t="s">
        <v>774</v>
      </c>
      <c r="G467" s="193" t="s">
        <v>158</v>
      </c>
      <c r="H467" s="194">
        <v>54</v>
      </c>
      <c r="I467" s="195"/>
      <c r="J467" s="196">
        <f>ROUND(I467*H467,2)</f>
        <v>0</v>
      </c>
      <c r="K467" s="192" t="s">
        <v>140</v>
      </c>
      <c r="L467" s="39"/>
      <c r="M467" s="197" t="s">
        <v>19</v>
      </c>
      <c r="N467" s="198" t="s">
        <v>47</v>
      </c>
      <c r="O467" s="64"/>
      <c r="P467" s="199">
        <f>O467*H467</f>
        <v>0</v>
      </c>
      <c r="Q467" s="199">
        <v>0</v>
      </c>
      <c r="R467" s="199">
        <f>Q467*H467</f>
        <v>0</v>
      </c>
      <c r="S467" s="199">
        <v>0</v>
      </c>
      <c r="T467" s="200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201" t="s">
        <v>180</v>
      </c>
      <c r="AT467" s="201" t="s">
        <v>136</v>
      </c>
      <c r="AU467" s="201" t="s">
        <v>87</v>
      </c>
      <c r="AY467" s="17" t="s">
        <v>133</v>
      </c>
      <c r="BE467" s="202">
        <f>IF(N467="základní",J467,0)</f>
        <v>0</v>
      </c>
      <c r="BF467" s="202">
        <f>IF(N467="snížená",J467,0)</f>
        <v>0</v>
      </c>
      <c r="BG467" s="202">
        <f>IF(N467="zákl. přenesená",J467,0)</f>
        <v>0</v>
      </c>
      <c r="BH467" s="202">
        <f>IF(N467="sníž. přenesená",J467,0)</f>
        <v>0</v>
      </c>
      <c r="BI467" s="202">
        <f>IF(N467="nulová",J467,0)</f>
        <v>0</v>
      </c>
      <c r="BJ467" s="17" t="s">
        <v>84</v>
      </c>
      <c r="BK467" s="202">
        <f>ROUND(I467*H467,2)</f>
        <v>0</v>
      </c>
      <c r="BL467" s="17" t="s">
        <v>180</v>
      </c>
      <c r="BM467" s="201" t="s">
        <v>775</v>
      </c>
    </row>
    <row r="468" spans="1:65" s="2" customFormat="1">
      <c r="A468" s="34"/>
      <c r="B468" s="35"/>
      <c r="C468" s="36"/>
      <c r="D468" s="203" t="s">
        <v>143</v>
      </c>
      <c r="E468" s="36"/>
      <c r="F468" s="204" t="s">
        <v>774</v>
      </c>
      <c r="G468" s="36"/>
      <c r="H468" s="36"/>
      <c r="I468" s="108"/>
      <c r="J468" s="36"/>
      <c r="K468" s="36"/>
      <c r="L468" s="39"/>
      <c r="M468" s="205"/>
      <c r="N468" s="206"/>
      <c r="O468" s="64"/>
      <c r="P468" s="64"/>
      <c r="Q468" s="64"/>
      <c r="R468" s="64"/>
      <c r="S468" s="64"/>
      <c r="T468" s="65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7" t="s">
        <v>143</v>
      </c>
      <c r="AU468" s="17" t="s">
        <v>87</v>
      </c>
    </row>
    <row r="469" spans="1:65" s="2" customFormat="1" ht="33" customHeight="1">
      <c r="A469" s="34"/>
      <c r="B469" s="35"/>
      <c r="C469" s="219" t="s">
        <v>776</v>
      </c>
      <c r="D469" s="219" t="s">
        <v>155</v>
      </c>
      <c r="E469" s="220" t="s">
        <v>777</v>
      </c>
      <c r="F469" s="221" t="s">
        <v>778</v>
      </c>
      <c r="G469" s="222" t="s">
        <v>158</v>
      </c>
      <c r="H469" s="223">
        <v>54</v>
      </c>
      <c r="I469" s="224"/>
      <c r="J469" s="225">
        <f>ROUND(I469*H469,2)</f>
        <v>0</v>
      </c>
      <c r="K469" s="221" t="s">
        <v>140</v>
      </c>
      <c r="L469" s="226"/>
      <c r="M469" s="227" t="s">
        <v>19</v>
      </c>
      <c r="N469" s="228" t="s">
        <v>47</v>
      </c>
      <c r="O469" s="64"/>
      <c r="P469" s="199">
        <f>O469*H469</f>
        <v>0</v>
      </c>
      <c r="Q469" s="199">
        <v>0</v>
      </c>
      <c r="R469" s="199">
        <f>Q469*H469</f>
        <v>0</v>
      </c>
      <c r="S469" s="199">
        <v>0</v>
      </c>
      <c r="T469" s="200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201" t="s">
        <v>179</v>
      </c>
      <c r="AT469" s="201" t="s">
        <v>155</v>
      </c>
      <c r="AU469" s="201" t="s">
        <v>87</v>
      </c>
      <c r="AY469" s="17" t="s">
        <v>133</v>
      </c>
      <c r="BE469" s="202">
        <f>IF(N469="základní",J469,0)</f>
        <v>0</v>
      </c>
      <c r="BF469" s="202">
        <f>IF(N469="snížená",J469,0)</f>
        <v>0</v>
      </c>
      <c r="BG469" s="202">
        <f>IF(N469="zákl. přenesená",J469,0)</f>
        <v>0</v>
      </c>
      <c r="BH469" s="202">
        <f>IF(N469="sníž. přenesená",J469,0)</f>
        <v>0</v>
      </c>
      <c r="BI469" s="202">
        <f>IF(N469="nulová",J469,0)</f>
        <v>0</v>
      </c>
      <c r="BJ469" s="17" t="s">
        <v>84</v>
      </c>
      <c r="BK469" s="202">
        <f>ROUND(I469*H469,2)</f>
        <v>0</v>
      </c>
      <c r="BL469" s="17" t="s">
        <v>180</v>
      </c>
      <c r="BM469" s="201" t="s">
        <v>779</v>
      </c>
    </row>
    <row r="470" spans="1:65" s="2" customFormat="1" ht="29.25">
      <c r="A470" s="34"/>
      <c r="B470" s="35"/>
      <c r="C470" s="36"/>
      <c r="D470" s="203" t="s">
        <v>143</v>
      </c>
      <c r="E470" s="36"/>
      <c r="F470" s="204" t="s">
        <v>778</v>
      </c>
      <c r="G470" s="36"/>
      <c r="H470" s="36"/>
      <c r="I470" s="108"/>
      <c r="J470" s="36"/>
      <c r="K470" s="36"/>
      <c r="L470" s="39"/>
      <c r="M470" s="205"/>
      <c r="N470" s="206"/>
      <c r="O470" s="64"/>
      <c r="P470" s="64"/>
      <c r="Q470" s="64"/>
      <c r="R470" s="64"/>
      <c r="S470" s="64"/>
      <c r="T470" s="65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T470" s="17" t="s">
        <v>143</v>
      </c>
      <c r="AU470" s="17" t="s">
        <v>87</v>
      </c>
    </row>
    <row r="471" spans="1:65" s="2" customFormat="1" ht="39">
      <c r="A471" s="34"/>
      <c r="B471" s="35"/>
      <c r="C471" s="36"/>
      <c r="D471" s="203" t="s">
        <v>161</v>
      </c>
      <c r="E471" s="36"/>
      <c r="F471" s="207" t="s">
        <v>780</v>
      </c>
      <c r="G471" s="36"/>
      <c r="H471" s="36"/>
      <c r="I471" s="108"/>
      <c r="J471" s="36"/>
      <c r="K471" s="36"/>
      <c r="L471" s="39"/>
      <c r="M471" s="205"/>
      <c r="N471" s="206"/>
      <c r="O471" s="64"/>
      <c r="P471" s="64"/>
      <c r="Q471" s="64"/>
      <c r="R471" s="64"/>
      <c r="S471" s="64"/>
      <c r="T471" s="65"/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T471" s="17" t="s">
        <v>161</v>
      </c>
      <c r="AU471" s="17" t="s">
        <v>87</v>
      </c>
    </row>
    <row r="472" spans="1:65" s="13" customFormat="1">
      <c r="B472" s="208"/>
      <c r="C472" s="209"/>
      <c r="D472" s="203" t="s">
        <v>147</v>
      </c>
      <c r="E472" s="210" t="s">
        <v>19</v>
      </c>
      <c r="F472" s="211" t="s">
        <v>572</v>
      </c>
      <c r="G472" s="209"/>
      <c r="H472" s="212">
        <v>54</v>
      </c>
      <c r="I472" s="213"/>
      <c r="J472" s="209"/>
      <c r="K472" s="209"/>
      <c r="L472" s="214"/>
      <c r="M472" s="215"/>
      <c r="N472" s="216"/>
      <c r="O472" s="216"/>
      <c r="P472" s="216"/>
      <c r="Q472" s="216"/>
      <c r="R472" s="216"/>
      <c r="S472" s="216"/>
      <c r="T472" s="217"/>
      <c r="AT472" s="218" t="s">
        <v>147</v>
      </c>
      <c r="AU472" s="218" t="s">
        <v>87</v>
      </c>
      <c r="AV472" s="13" t="s">
        <v>87</v>
      </c>
      <c r="AW472" s="13" t="s">
        <v>35</v>
      </c>
      <c r="AX472" s="13" t="s">
        <v>84</v>
      </c>
      <c r="AY472" s="218" t="s">
        <v>133</v>
      </c>
    </row>
    <row r="473" spans="1:65" s="2" customFormat="1" ht="16.5" customHeight="1">
      <c r="A473" s="34"/>
      <c r="B473" s="35"/>
      <c r="C473" s="190" t="s">
        <v>781</v>
      </c>
      <c r="D473" s="190" t="s">
        <v>136</v>
      </c>
      <c r="E473" s="191" t="s">
        <v>782</v>
      </c>
      <c r="F473" s="192" t="s">
        <v>783</v>
      </c>
      <c r="G473" s="193" t="s">
        <v>158</v>
      </c>
      <c r="H473" s="194">
        <v>57</v>
      </c>
      <c r="I473" s="195"/>
      <c r="J473" s="196">
        <f>ROUND(I473*H473,2)</f>
        <v>0</v>
      </c>
      <c r="K473" s="192" t="s">
        <v>140</v>
      </c>
      <c r="L473" s="39"/>
      <c r="M473" s="197" t="s">
        <v>19</v>
      </c>
      <c r="N473" s="198" t="s">
        <v>47</v>
      </c>
      <c r="O473" s="64"/>
      <c r="P473" s="199">
        <f>O473*H473</f>
        <v>0</v>
      </c>
      <c r="Q473" s="199">
        <v>0</v>
      </c>
      <c r="R473" s="199">
        <f>Q473*H473</f>
        <v>0</v>
      </c>
      <c r="S473" s="199">
        <v>0</v>
      </c>
      <c r="T473" s="200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201" t="s">
        <v>534</v>
      </c>
      <c r="AT473" s="201" t="s">
        <v>136</v>
      </c>
      <c r="AU473" s="201" t="s">
        <v>87</v>
      </c>
      <c r="AY473" s="17" t="s">
        <v>133</v>
      </c>
      <c r="BE473" s="202">
        <f>IF(N473="základní",J473,0)</f>
        <v>0</v>
      </c>
      <c r="BF473" s="202">
        <f>IF(N473="snížená",J473,0)</f>
        <v>0</v>
      </c>
      <c r="BG473" s="202">
        <f>IF(N473="zákl. přenesená",J473,0)</f>
        <v>0</v>
      </c>
      <c r="BH473" s="202">
        <f>IF(N473="sníž. přenesená",J473,0)</f>
        <v>0</v>
      </c>
      <c r="BI473" s="202">
        <f>IF(N473="nulová",J473,0)</f>
        <v>0</v>
      </c>
      <c r="BJ473" s="17" t="s">
        <v>84</v>
      </c>
      <c r="BK473" s="202">
        <f>ROUND(I473*H473,2)</f>
        <v>0</v>
      </c>
      <c r="BL473" s="17" t="s">
        <v>534</v>
      </c>
      <c r="BM473" s="201" t="s">
        <v>784</v>
      </c>
    </row>
    <row r="474" spans="1:65" s="2" customFormat="1" ht="29.25">
      <c r="A474" s="34"/>
      <c r="B474" s="35"/>
      <c r="C474" s="36"/>
      <c r="D474" s="203" t="s">
        <v>143</v>
      </c>
      <c r="E474" s="36"/>
      <c r="F474" s="204" t="s">
        <v>785</v>
      </c>
      <c r="G474" s="36"/>
      <c r="H474" s="36"/>
      <c r="I474" s="108"/>
      <c r="J474" s="36"/>
      <c r="K474" s="36"/>
      <c r="L474" s="39"/>
      <c r="M474" s="205"/>
      <c r="N474" s="206"/>
      <c r="O474" s="64"/>
      <c r="P474" s="64"/>
      <c r="Q474" s="64"/>
      <c r="R474" s="64"/>
      <c r="S474" s="64"/>
      <c r="T474" s="65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7" t="s">
        <v>143</v>
      </c>
      <c r="AU474" s="17" t="s">
        <v>87</v>
      </c>
    </row>
    <row r="475" spans="1:65" s="2" customFormat="1" ht="16.5" customHeight="1">
      <c r="A475" s="34"/>
      <c r="B475" s="35"/>
      <c r="C475" s="219" t="s">
        <v>786</v>
      </c>
      <c r="D475" s="219" t="s">
        <v>155</v>
      </c>
      <c r="E475" s="220" t="s">
        <v>787</v>
      </c>
      <c r="F475" s="221" t="s">
        <v>788</v>
      </c>
      <c r="G475" s="222" t="s">
        <v>158</v>
      </c>
      <c r="H475" s="223">
        <v>57</v>
      </c>
      <c r="I475" s="224"/>
      <c r="J475" s="225">
        <f>ROUND(I475*H475,2)</f>
        <v>0</v>
      </c>
      <c r="K475" s="221" t="s">
        <v>140</v>
      </c>
      <c r="L475" s="226"/>
      <c r="M475" s="227" t="s">
        <v>19</v>
      </c>
      <c r="N475" s="228" t="s">
        <v>47</v>
      </c>
      <c r="O475" s="64"/>
      <c r="P475" s="199">
        <f>O475*H475</f>
        <v>0</v>
      </c>
      <c r="Q475" s="199">
        <v>4.1000000000000003E-3</v>
      </c>
      <c r="R475" s="199">
        <f>Q475*H475</f>
        <v>0.23370000000000002</v>
      </c>
      <c r="S475" s="199">
        <v>0</v>
      </c>
      <c r="T475" s="200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201" t="s">
        <v>440</v>
      </c>
      <c r="AT475" s="201" t="s">
        <v>155</v>
      </c>
      <c r="AU475" s="201" t="s">
        <v>87</v>
      </c>
      <c r="AY475" s="17" t="s">
        <v>133</v>
      </c>
      <c r="BE475" s="202">
        <f>IF(N475="základní",J475,0)</f>
        <v>0</v>
      </c>
      <c r="BF475" s="202">
        <f>IF(N475="snížená",J475,0)</f>
        <v>0</v>
      </c>
      <c r="BG475" s="202">
        <f>IF(N475="zákl. přenesená",J475,0)</f>
        <v>0</v>
      </c>
      <c r="BH475" s="202">
        <f>IF(N475="sníž. přenesená",J475,0)</f>
        <v>0</v>
      </c>
      <c r="BI475" s="202">
        <f>IF(N475="nulová",J475,0)</f>
        <v>0</v>
      </c>
      <c r="BJ475" s="17" t="s">
        <v>84</v>
      </c>
      <c r="BK475" s="202">
        <f>ROUND(I475*H475,2)</f>
        <v>0</v>
      </c>
      <c r="BL475" s="17" t="s">
        <v>440</v>
      </c>
      <c r="BM475" s="201" t="s">
        <v>789</v>
      </c>
    </row>
    <row r="476" spans="1:65" s="2" customFormat="1">
      <c r="A476" s="34"/>
      <c r="B476" s="35"/>
      <c r="C476" s="36"/>
      <c r="D476" s="203" t="s">
        <v>143</v>
      </c>
      <c r="E476" s="36"/>
      <c r="F476" s="204" t="s">
        <v>788</v>
      </c>
      <c r="G476" s="36"/>
      <c r="H476" s="36"/>
      <c r="I476" s="108"/>
      <c r="J476" s="36"/>
      <c r="K476" s="36"/>
      <c r="L476" s="39"/>
      <c r="M476" s="205"/>
      <c r="N476" s="206"/>
      <c r="O476" s="64"/>
      <c r="P476" s="64"/>
      <c r="Q476" s="64"/>
      <c r="R476" s="64"/>
      <c r="S476" s="64"/>
      <c r="T476" s="65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T476" s="17" t="s">
        <v>143</v>
      </c>
      <c r="AU476" s="17" t="s">
        <v>87</v>
      </c>
    </row>
    <row r="477" spans="1:65" s="2" customFormat="1" ht="21.75" customHeight="1">
      <c r="A477" s="34"/>
      <c r="B477" s="35"/>
      <c r="C477" s="190" t="s">
        <v>790</v>
      </c>
      <c r="D477" s="190" t="s">
        <v>136</v>
      </c>
      <c r="E477" s="191" t="s">
        <v>791</v>
      </c>
      <c r="F477" s="192" t="s">
        <v>792</v>
      </c>
      <c r="G477" s="193" t="s">
        <v>139</v>
      </c>
      <c r="H477" s="194">
        <v>2420</v>
      </c>
      <c r="I477" s="195"/>
      <c r="J477" s="196">
        <f>ROUND(I477*H477,2)</f>
        <v>0</v>
      </c>
      <c r="K477" s="192" t="s">
        <v>140</v>
      </c>
      <c r="L477" s="39"/>
      <c r="M477" s="197" t="s">
        <v>19</v>
      </c>
      <c r="N477" s="198" t="s">
        <v>47</v>
      </c>
      <c r="O477" s="64"/>
      <c r="P477" s="199">
        <f>O477*H477</f>
        <v>0</v>
      </c>
      <c r="Q477" s="199">
        <v>0</v>
      </c>
      <c r="R477" s="199">
        <f>Q477*H477</f>
        <v>0</v>
      </c>
      <c r="S477" s="199">
        <v>0</v>
      </c>
      <c r="T477" s="200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201" t="s">
        <v>180</v>
      </c>
      <c r="AT477" s="201" t="s">
        <v>136</v>
      </c>
      <c r="AU477" s="201" t="s">
        <v>87</v>
      </c>
      <c r="AY477" s="17" t="s">
        <v>133</v>
      </c>
      <c r="BE477" s="202">
        <f>IF(N477="základní",J477,0)</f>
        <v>0</v>
      </c>
      <c r="BF477" s="202">
        <f>IF(N477="snížená",J477,0)</f>
        <v>0</v>
      </c>
      <c r="BG477" s="202">
        <f>IF(N477="zákl. přenesená",J477,0)</f>
        <v>0</v>
      </c>
      <c r="BH477" s="202">
        <f>IF(N477="sníž. přenesená",J477,0)</f>
        <v>0</v>
      </c>
      <c r="BI477" s="202">
        <f>IF(N477="nulová",J477,0)</f>
        <v>0</v>
      </c>
      <c r="BJ477" s="17" t="s">
        <v>84</v>
      </c>
      <c r="BK477" s="202">
        <f>ROUND(I477*H477,2)</f>
        <v>0</v>
      </c>
      <c r="BL477" s="17" t="s">
        <v>180</v>
      </c>
      <c r="BM477" s="201" t="s">
        <v>790</v>
      </c>
    </row>
    <row r="478" spans="1:65" s="2" customFormat="1" ht="29.25">
      <c r="A478" s="34"/>
      <c r="B478" s="35"/>
      <c r="C478" s="36"/>
      <c r="D478" s="203" t="s">
        <v>143</v>
      </c>
      <c r="E478" s="36"/>
      <c r="F478" s="204" t="s">
        <v>793</v>
      </c>
      <c r="G478" s="36"/>
      <c r="H478" s="36"/>
      <c r="I478" s="108"/>
      <c r="J478" s="36"/>
      <c r="K478" s="36"/>
      <c r="L478" s="39"/>
      <c r="M478" s="205"/>
      <c r="N478" s="206"/>
      <c r="O478" s="64"/>
      <c r="P478" s="64"/>
      <c r="Q478" s="64"/>
      <c r="R478" s="64"/>
      <c r="S478" s="64"/>
      <c r="T478" s="65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T478" s="17" t="s">
        <v>143</v>
      </c>
      <c r="AU478" s="17" t="s">
        <v>87</v>
      </c>
    </row>
    <row r="479" spans="1:65" s="2" customFormat="1" ht="16.5" customHeight="1">
      <c r="A479" s="34"/>
      <c r="B479" s="35"/>
      <c r="C479" s="219" t="s">
        <v>794</v>
      </c>
      <c r="D479" s="219" t="s">
        <v>155</v>
      </c>
      <c r="E479" s="220" t="s">
        <v>795</v>
      </c>
      <c r="F479" s="221" t="s">
        <v>796</v>
      </c>
      <c r="G479" s="222" t="s">
        <v>158</v>
      </c>
      <c r="H479" s="223">
        <v>90</v>
      </c>
      <c r="I479" s="224"/>
      <c r="J479" s="225">
        <f>ROUND(I479*H479,2)</f>
        <v>0</v>
      </c>
      <c r="K479" s="221" t="s">
        <v>140</v>
      </c>
      <c r="L479" s="226"/>
      <c r="M479" s="227" t="s">
        <v>19</v>
      </c>
      <c r="N479" s="228" t="s">
        <v>47</v>
      </c>
      <c r="O479" s="64"/>
      <c r="P479" s="199">
        <f>O479*H479</f>
        <v>0</v>
      </c>
      <c r="Q479" s="199">
        <v>1.6000000000000001E-4</v>
      </c>
      <c r="R479" s="199">
        <f>Q479*H479</f>
        <v>1.4400000000000001E-2</v>
      </c>
      <c r="S479" s="199">
        <v>0</v>
      </c>
      <c r="T479" s="200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201" t="s">
        <v>179</v>
      </c>
      <c r="AT479" s="201" t="s">
        <v>155</v>
      </c>
      <c r="AU479" s="201" t="s">
        <v>87</v>
      </c>
      <c r="AY479" s="17" t="s">
        <v>133</v>
      </c>
      <c r="BE479" s="202">
        <f>IF(N479="základní",J479,0)</f>
        <v>0</v>
      </c>
      <c r="BF479" s="202">
        <f>IF(N479="snížená",J479,0)</f>
        <v>0</v>
      </c>
      <c r="BG479" s="202">
        <f>IF(N479="zákl. přenesená",J479,0)</f>
        <v>0</v>
      </c>
      <c r="BH479" s="202">
        <f>IF(N479="sníž. přenesená",J479,0)</f>
        <v>0</v>
      </c>
      <c r="BI479" s="202">
        <f>IF(N479="nulová",J479,0)</f>
        <v>0</v>
      </c>
      <c r="BJ479" s="17" t="s">
        <v>84</v>
      </c>
      <c r="BK479" s="202">
        <f>ROUND(I479*H479,2)</f>
        <v>0</v>
      </c>
      <c r="BL479" s="17" t="s">
        <v>180</v>
      </c>
      <c r="BM479" s="201" t="s">
        <v>794</v>
      </c>
    </row>
    <row r="480" spans="1:65" s="2" customFormat="1">
      <c r="A480" s="34"/>
      <c r="B480" s="35"/>
      <c r="C480" s="36"/>
      <c r="D480" s="203" t="s">
        <v>143</v>
      </c>
      <c r="E480" s="36"/>
      <c r="F480" s="204" t="s">
        <v>796</v>
      </c>
      <c r="G480" s="36"/>
      <c r="H480" s="36"/>
      <c r="I480" s="108"/>
      <c r="J480" s="36"/>
      <c r="K480" s="36"/>
      <c r="L480" s="39"/>
      <c r="M480" s="205"/>
      <c r="N480" s="206"/>
      <c r="O480" s="64"/>
      <c r="P480" s="64"/>
      <c r="Q480" s="64"/>
      <c r="R480" s="64"/>
      <c r="S480" s="64"/>
      <c r="T480" s="65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T480" s="17" t="s">
        <v>143</v>
      </c>
      <c r="AU480" s="17" t="s">
        <v>87</v>
      </c>
    </row>
    <row r="481" spans="1:65" s="2" customFormat="1" ht="16.5" customHeight="1">
      <c r="A481" s="34"/>
      <c r="B481" s="35"/>
      <c r="C481" s="219" t="s">
        <v>797</v>
      </c>
      <c r="D481" s="219" t="s">
        <v>155</v>
      </c>
      <c r="E481" s="220" t="s">
        <v>798</v>
      </c>
      <c r="F481" s="221" t="s">
        <v>799</v>
      </c>
      <c r="G481" s="222" t="s">
        <v>158</v>
      </c>
      <c r="H481" s="223">
        <v>114</v>
      </c>
      <c r="I481" s="224"/>
      <c r="J481" s="225">
        <f>ROUND(I481*H481,2)</f>
        <v>0</v>
      </c>
      <c r="K481" s="221" t="s">
        <v>140</v>
      </c>
      <c r="L481" s="226"/>
      <c r="M481" s="227" t="s">
        <v>19</v>
      </c>
      <c r="N481" s="228" t="s">
        <v>47</v>
      </c>
      <c r="O481" s="64"/>
      <c r="P481" s="199">
        <f>O481*H481</f>
        <v>0</v>
      </c>
      <c r="Q481" s="199">
        <v>4.4999999999999999E-4</v>
      </c>
      <c r="R481" s="199">
        <f>Q481*H481</f>
        <v>5.1299999999999998E-2</v>
      </c>
      <c r="S481" s="199">
        <v>0</v>
      </c>
      <c r="T481" s="200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201" t="s">
        <v>179</v>
      </c>
      <c r="AT481" s="201" t="s">
        <v>155</v>
      </c>
      <c r="AU481" s="201" t="s">
        <v>87</v>
      </c>
      <c r="AY481" s="17" t="s">
        <v>133</v>
      </c>
      <c r="BE481" s="202">
        <f>IF(N481="základní",J481,0)</f>
        <v>0</v>
      </c>
      <c r="BF481" s="202">
        <f>IF(N481="snížená",J481,0)</f>
        <v>0</v>
      </c>
      <c r="BG481" s="202">
        <f>IF(N481="zákl. přenesená",J481,0)</f>
        <v>0</v>
      </c>
      <c r="BH481" s="202">
        <f>IF(N481="sníž. přenesená",J481,0)</f>
        <v>0</v>
      </c>
      <c r="BI481" s="202">
        <f>IF(N481="nulová",J481,0)</f>
        <v>0</v>
      </c>
      <c r="BJ481" s="17" t="s">
        <v>84</v>
      </c>
      <c r="BK481" s="202">
        <f>ROUND(I481*H481,2)</f>
        <v>0</v>
      </c>
      <c r="BL481" s="17" t="s">
        <v>180</v>
      </c>
      <c r="BM481" s="201" t="s">
        <v>800</v>
      </c>
    </row>
    <row r="482" spans="1:65" s="2" customFormat="1">
      <c r="A482" s="34"/>
      <c r="B482" s="35"/>
      <c r="C482" s="36"/>
      <c r="D482" s="203" t="s">
        <v>143</v>
      </c>
      <c r="E482" s="36"/>
      <c r="F482" s="204" t="s">
        <v>799</v>
      </c>
      <c r="G482" s="36"/>
      <c r="H482" s="36"/>
      <c r="I482" s="108"/>
      <c r="J482" s="36"/>
      <c r="K482" s="36"/>
      <c r="L482" s="39"/>
      <c r="M482" s="205"/>
      <c r="N482" s="206"/>
      <c r="O482" s="64"/>
      <c r="P482" s="64"/>
      <c r="Q482" s="64"/>
      <c r="R482" s="64"/>
      <c r="S482" s="64"/>
      <c r="T482" s="65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T482" s="17" t="s">
        <v>143</v>
      </c>
      <c r="AU482" s="17" t="s">
        <v>87</v>
      </c>
    </row>
    <row r="483" spans="1:65" s="13" customFormat="1">
      <c r="B483" s="208"/>
      <c r="C483" s="209"/>
      <c r="D483" s="203" t="s">
        <v>147</v>
      </c>
      <c r="E483" s="210" t="s">
        <v>19</v>
      </c>
      <c r="F483" s="211" t="s">
        <v>801</v>
      </c>
      <c r="G483" s="209"/>
      <c r="H483" s="212">
        <v>114</v>
      </c>
      <c r="I483" s="213"/>
      <c r="J483" s="209"/>
      <c r="K483" s="209"/>
      <c r="L483" s="214"/>
      <c r="M483" s="215"/>
      <c r="N483" s="216"/>
      <c r="O483" s="216"/>
      <c r="P483" s="216"/>
      <c r="Q483" s="216"/>
      <c r="R483" s="216"/>
      <c r="S483" s="216"/>
      <c r="T483" s="217"/>
      <c r="AT483" s="218" t="s">
        <v>147</v>
      </c>
      <c r="AU483" s="218" t="s">
        <v>87</v>
      </c>
      <c r="AV483" s="13" t="s">
        <v>87</v>
      </c>
      <c r="AW483" s="13" t="s">
        <v>35</v>
      </c>
      <c r="AX483" s="13" t="s">
        <v>84</v>
      </c>
      <c r="AY483" s="218" t="s">
        <v>133</v>
      </c>
    </row>
    <row r="484" spans="1:65" s="2" customFormat="1" ht="21.75" customHeight="1">
      <c r="A484" s="34"/>
      <c r="B484" s="35"/>
      <c r="C484" s="219" t="s">
        <v>802</v>
      </c>
      <c r="D484" s="219" t="s">
        <v>155</v>
      </c>
      <c r="E484" s="220" t="s">
        <v>803</v>
      </c>
      <c r="F484" s="221" t="s">
        <v>804</v>
      </c>
      <c r="G484" s="222" t="s">
        <v>158</v>
      </c>
      <c r="H484" s="223">
        <v>270</v>
      </c>
      <c r="I484" s="224"/>
      <c r="J484" s="225">
        <f>ROUND(I484*H484,2)</f>
        <v>0</v>
      </c>
      <c r="K484" s="221" t="s">
        <v>140</v>
      </c>
      <c r="L484" s="226"/>
      <c r="M484" s="227" t="s">
        <v>19</v>
      </c>
      <c r="N484" s="228" t="s">
        <v>47</v>
      </c>
      <c r="O484" s="64"/>
      <c r="P484" s="199">
        <f>O484*H484</f>
        <v>0</v>
      </c>
      <c r="Q484" s="199">
        <v>2.5999999999999998E-4</v>
      </c>
      <c r="R484" s="199">
        <f>Q484*H484</f>
        <v>7.0199999999999999E-2</v>
      </c>
      <c r="S484" s="199">
        <v>0</v>
      </c>
      <c r="T484" s="200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201" t="s">
        <v>179</v>
      </c>
      <c r="AT484" s="201" t="s">
        <v>155</v>
      </c>
      <c r="AU484" s="201" t="s">
        <v>87</v>
      </c>
      <c r="AY484" s="17" t="s">
        <v>133</v>
      </c>
      <c r="BE484" s="202">
        <f>IF(N484="základní",J484,0)</f>
        <v>0</v>
      </c>
      <c r="BF484" s="202">
        <f>IF(N484="snížená",J484,0)</f>
        <v>0</v>
      </c>
      <c r="BG484" s="202">
        <f>IF(N484="zákl. přenesená",J484,0)</f>
        <v>0</v>
      </c>
      <c r="BH484" s="202">
        <f>IF(N484="sníž. přenesená",J484,0)</f>
        <v>0</v>
      </c>
      <c r="BI484" s="202">
        <f>IF(N484="nulová",J484,0)</f>
        <v>0</v>
      </c>
      <c r="BJ484" s="17" t="s">
        <v>84</v>
      </c>
      <c r="BK484" s="202">
        <f>ROUND(I484*H484,2)</f>
        <v>0</v>
      </c>
      <c r="BL484" s="17" t="s">
        <v>180</v>
      </c>
      <c r="BM484" s="201" t="s">
        <v>802</v>
      </c>
    </row>
    <row r="485" spans="1:65" s="2" customFormat="1">
      <c r="A485" s="34"/>
      <c r="B485" s="35"/>
      <c r="C485" s="36"/>
      <c r="D485" s="203" t="s">
        <v>143</v>
      </c>
      <c r="E485" s="36"/>
      <c r="F485" s="204" t="s">
        <v>804</v>
      </c>
      <c r="G485" s="36"/>
      <c r="H485" s="36"/>
      <c r="I485" s="108"/>
      <c r="J485" s="36"/>
      <c r="K485" s="36"/>
      <c r="L485" s="39"/>
      <c r="M485" s="205"/>
      <c r="N485" s="206"/>
      <c r="O485" s="64"/>
      <c r="P485" s="64"/>
      <c r="Q485" s="64"/>
      <c r="R485" s="64"/>
      <c r="S485" s="64"/>
      <c r="T485" s="65"/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T485" s="17" t="s">
        <v>143</v>
      </c>
      <c r="AU485" s="17" t="s">
        <v>87</v>
      </c>
    </row>
    <row r="486" spans="1:65" s="2" customFormat="1" ht="21.75" customHeight="1">
      <c r="A486" s="34"/>
      <c r="B486" s="35"/>
      <c r="C486" s="219" t="s">
        <v>805</v>
      </c>
      <c r="D486" s="219" t="s">
        <v>155</v>
      </c>
      <c r="E486" s="220" t="s">
        <v>806</v>
      </c>
      <c r="F486" s="221" t="s">
        <v>807</v>
      </c>
      <c r="G486" s="222" t="s">
        <v>158</v>
      </c>
      <c r="H486" s="223">
        <v>180</v>
      </c>
      <c r="I486" s="224"/>
      <c r="J486" s="225">
        <f>ROUND(I486*H486,2)</f>
        <v>0</v>
      </c>
      <c r="K486" s="221" t="s">
        <v>140</v>
      </c>
      <c r="L486" s="226"/>
      <c r="M486" s="227" t="s">
        <v>19</v>
      </c>
      <c r="N486" s="228" t="s">
        <v>47</v>
      </c>
      <c r="O486" s="64"/>
      <c r="P486" s="199">
        <f>O486*H486</f>
        <v>0</v>
      </c>
      <c r="Q486" s="199">
        <v>6.9999999999999999E-4</v>
      </c>
      <c r="R486" s="199">
        <f>Q486*H486</f>
        <v>0.126</v>
      </c>
      <c r="S486" s="199">
        <v>0</v>
      </c>
      <c r="T486" s="200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201" t="s">
        <v>179</v>
      </c>
      <c r="AT486" s="201" t="s">
        <v>155</v>
      </c>
      <c r="AU486" s="201" t="s">
        <v>87</v>
      </c>
      <c r="AY486" s="17" t="s">
        <v>133</v>
      </c>
      <c r="BE486" s="202">
        <f>IF(N486="základní",J486,0)</f>
        <v>0</v>
      </c>
      <c r="BF486" s="202">
        <f>IF(N486="snížená",J486,0)</f>
        <v>0</v>
      </c>
      <c r="BG486" s="202">
        <f>IF(N486="zákl. přenesená",J486,0)</f>
        <v>0</v>
      </c>
      <c r="BH486" s="202">
        <f>IF(N486="sníž. přenesená",J486,0)</f>
        <v>0</v>
      </c>
      <c r="BI486" s="202">
        <f>IF(N486="nulová",J486,0)</f>
        <v>0</v>
      </c>
      <c r="BJ486" s="17" t="s">
        <v>84</v>
      </c>
      <c r="BK486" s="202">
        <f>ROUND(I486*H486,2)</f>
        <v>0</v>
      </c>
      <c r="BL486" s="17" t="s">
        <v>180</v>
      </c>
      <c r="BM486" s="201" t="s">
        <v>805</v>
      </c>
    </row>
    <row r="487" spans="1:65" s="2" customFormat="1" ht="19.5">
      <c r="A487" s="34"/>
      <c r="B487" s="35"/>
      <c r="C487" s="36"/>
      <c r="D487" s="203" t="s">
        <v>143</v>
      </c>
      <c r="E487" s="36"/>
      <c r="F487" s="204" t="s">
        <v>807</v>
      </c>
      <c r="G487" s="36"/>
      <c r="H487" s="36"/>
      <c r="I487" s="108"/>
      <c r="J487" s="36"/>
      <c r="K487" s="36"/>
      <c r="L487" s="39"/>
      <c r="M487" s="205"/>
      <c r="N487" s="206"/>
      <c r="O487" s="64"/>
      <c r="P487" s="64"/>
      <c r="Q487" s="64"/>
      <c r="R487" s="64"/>
      <c r="S487" s="64"/>
      <c r="T487" s="65"/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T487" s="17" t="s">
        <v>143</v>
      </c>
      <c r="AU487" s="17" t="s">
        <v>87</v>
      </c>
    </row>
    <row r="488" spans="1:65" s="2" customFormat="1" ht="16.5" customHeight="1">
      <c r="A488" s="34"/>
      <c r="B488" s="35"/>
      <c r="C488" s="219" t="s">
        <v>808</v>
      </c>
      <c r="D488" s="219" t="s">
        <v>155</v>
      </c>
      <c r="E488" s="220" t="s">
        <v>809</v>
      </c>
      <c r="F488" s="221" t="s">
        <v>810</v>
      </c>
      <c r="G488" s="222" t="s">
        <v>811</v>
      </c>
      <c r="H488" s="223">
        <v>300</v>
      </c>
      <c r="I488" s="224"/>
      <c r="J488" s="225">
        <f>ROUND(I488*H488,2)</f>
        <v>0</v>
      </c>
      <c r="K488" s="221" t="s">
        <v>140</v>
      </c>
      <c r="L488" s="226"/>
      <c r="M488" s="227" t="s">
        <v>19</v>
      </c>
      <c r="N488" s="228" t="s">
        <v>47</v>
      </c>
      <c r="O488" s="64"/>
      <c r="P488" s="199">
        <f>O488*H488</f>
        <v>0</v>
      </c>
      <c r="Q488" s="199">
        <v>1E-3</v>
      </c>
      <c r="R488" s="199">
        <f>Q488*H488</f>
        <v>0.3</v>
      </c>
      <c r="S488" s="199">
        <v>0</v>
      </c>
      <c r="T488" s="200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201" t="s">
        <v>179</v>
      </c>
      <c r="AT488" s="201" t="s">
        <v>155</v>
      </c>
      <c r="AU488" s="201" t="s">
        <v>87</v>
      </c>
      <c r="AY488" s="17" t="s">
        <v>133</v>
      </c>
      <c r="BE488" s="202">
        <f>IF(N488="základní",J488,0)</f>
        <v>0</v>
      </c>
      <c r="BF488" s="202">
        <f>IF(N488="snížená",J488,0)</f>
        <v>0</v>
      </c>
      <c r="BG488" s="202">
        <f>IF(N488="zákl. přenesená",J488,0)</f>
        <v>0</v>
      </c>
      <c r="BH488" s="202">
        <f>IF(N488="sníž. přenesená",J488,0)</f>
        <v>0</v>
      </c>
      <c r="BI488" s="202">
        <f>IF(N488="nulová",J488,0)</f>
        <v>0</v>
      </c>
      <c r="BJ488" s="17" t="s">
        <v>84</v>
      </c>
      <c r="BK488" s="202">
        <f>ROUND(I488*H488,2)</f>
        <v>0</v>
      </c>
      <c r="BL488" s="17" t="s">
        <v>180</v>
      </c>
      <c r="BM488" s="201" t="s">
        <v>808</v>
      </c>
    </row>
    <row r="489" spans="1:65" s="2" customFormat="1">
      <c r="A489" s="34"/>
      <c r="B489" s="35"/>
      <c r="C489" s="36"/>
      <c r="D489" s="203" t="s">
        <v>143</v>
      </c>
      <c r="E489" s="36"/>
      <c r="F489" s="204" t="s">
        <v>810</v>
      </c>
      <c r="G489" s="36"/>
      <c r="H489" s="36"/>
      <c r="I489" s="108"/>
      <c r="J489" s="36"/>
      <c r="K489" s="36"/>
      <c r="L489" s="39"/>
      <c r="M489" s="205"/>
      <c r="N489" s="206"/>
      <c r="O489" s="64"/>
      <c r="P489" s="64"/>
      <c r="Q489" s="64"/>
      <c r="R489" s="64"/>
      <c r="S489" s="64"/>
      <c r="T489" s="65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T489" s="17" t="s">
        <v>143</v>
      </c>
      <c r="AU489" s="17" t="s">
        <v>87</v>
      </c>
    </row>
    <row r="490" spans="1:65" s="2" customFormat="1" ht="16.5" customHeight="1">
      <c r="A490" s="34"/>
      <c r="B490" s="35"/>
      <c r="C490" s="219" t="s">
        <v>812</v>
      </c>
      <c r="D490" s="219" t="s">
        <v>155</v>
      </c>
      <c r="E490" s="220" t="s">
        <v>813</v>
      </c>
      <c r="F490" s="221" t="s">
        <v>814</v>
      </c>
      <c r="G490" s="222" t="s">
        <v>811</v>
      </c>
      <c r="H490" s="223">
        <v>2400</v>
      </c>
      <c r="I490" s="224"/>
      <c r="J490" s="225">
        <f>ROUND(I490*H490,2)</f>
        <v>0</v>
      </c>
      <c r="K490" s="221" t="s">
        <v>140</v>
      </c>
      <c r="L490" s="226"/>
      <c r="M490" s="227" t="s">
        <v>19</v>
      </c>
      <c r="N490" s="228" t="s">
        <v>47</v>
      </c>
      <c r="O490" s="64"/>
      <c r="P490" s="199">
        <f>O490*H490</f>
        <v>0</v>
      </c>
      <c r="Q490" s="199">
        <v>1E-3</v>
      </c>
      <c r="R490" s="199">
        <f>Q490*H490</f>
        <v>2.4</v>
      </c>
      <c r="S490" s="199">
        <v>0</v>
      </c>
      <c r="T490" s="200">
        <f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201" t="s">
        <v>179</v>
      </c>
      <c r="AT490" s="201" t="s">
        <v>155</v>
      </c>
      <c r="AU490" s="201" t="s">
        <v>87</v>
      </c>
      <c r="AY490" s="17" t="s">
        <v>133</v>
      </c>
      <c r="BE490" s="202">
        <f>IF(N490="základní",J490,0)</f>
        <v>0</v>
      </c>
      <c r="BF490" s="202">
        <f>IF(N490="snížená",J490,0)</f>
        <v>0</v>
      </c>
      <c r="BG490" s="202">
        <f>IF(N490="zákl. přenesená",J490,0)</f>
        <v>0</v>
      </c>
      <c r="BH490" s="202">
        <f>IF(N490="sníž. přenesená",J490,0)</f>
        <v>0</v>
      </c>
      <c r="BI490" s="202">
        <f>IF(N490="nulová",J490,0)</f>
        <v>0</v>
      </c>
      <c r="BJ490" s="17" t="s">
        <v>84</v>
      </c>
      <c r="BK490" s="202">
        <f>ROUND(I490*H490,2)</f>
        <v>0</v>
      </c>
      <c r="BL490" s="17" t="s">
        <v>180</v>
      </c>
      <c r="BM490" s="201" t="s">
        <v>812</v>
      </c>
    </row>
    <row r="491" spans="1:65" s="2" customFormat="1">
      <c r="A491" s="34"/>
      <c r="B491" s="35"/>
      <c r="C491" s="36"/>
      <c r="D491" s="203" t="s">
        <v>143</v>
      </c>
      <c r="E491" s="36"/>
      <c r="F491" s="204" t="s">
        <v>814</v>
      </c>
      <c r="G491" s="36"/>
      <c r="H491" s="36"/>
      <c r="I491" s="108"/>
      <c r="J491" s="36"/>
      <c r="K491" s="36"/>
      <c r="L491" s="39"/>
      <c r="M491" s="205"/>
      <c r="N491" s="206"/>
      <c r="O491" s="64"/>
      <c r="P491" s="64"/>
      <c r="Q491" s="64"/>
      <c r="R491" s="64"/>
      <c r="S491" s="64"/>
      <c r="T491" s="65"/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T491" s="17" t="s">
        <v>143</v>
      </c>
      <c r="AU491" s="17" t="s">
        <v>87</v>
      </c>
    </row>
    <row r="492" spans="1:65" s="2" customFormat="1" ht="21.75" customHeight="1">
      <c r="A492" s="34"/>
      <c r="B492" s="35"/>
      <c r="C492" s="190" t="s">
        <v>815</v>
      </c>
      <c r="D492" s="190" t="s">
        <v>136</v>
      </c>
      <c r="E492" s="191" t="s">
        <v>816</v>
      </c>
      <c r="F492" s="192" t="s">
        <v>817</v>
      </c>
      <c r="G492" s="193" t="s">
        <v>158</v>
      </c>
      <c r="H492" s="194">
        <v>1</v>
      </c>
      <c r="I492" s="195"/>
      <c r="J492" s="196">
        <f>ROUND(I492*H492,2)</f>
        <v>0</v>
      </c>
      <c r="K492" s="192" t="s">
        <v>140</v>
      </c>
      <c r="L492" s="39"/>
      <c r="M492" s="197" t="s">
        <v>19</v>
      </c>
      <c r="N492" s="198" t="s">
        <v>47</v>
      </c>
      <c r="O492" s="64"/>
      <c r="P492" s="199">
        <f>O492*H492</f>
        <v>0</v>
      </c>
      <c r="Q492" s="199">
        <v>0</v>
      </c>
      <c r="R492" s="199">
        <f>Q492*H492</f>
        <v>0</v>
      </c>
      <c r="S492" s="199">
        <v>0</v>
      </c>
      <c r="T492" s="200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201" t="s">
        <v>141</v>
      </c>
      <c r="AT492" s="201" t="s">
        <v>136</v>
      </c>
      <c r="AU492" s="201" t="s">
        <v>87</v>
      </c>
      <c r="AY492" s="17" t="s">
        <v>133</v>
      </c>
      <c r="BE492" s="202">
        <f>IF(N492="základní",J492,0)</f>
        <v>0</v>
      </c>
      <c r="BF492" s="202">
        <f>IF(N492="snížená",J492,0)</f>
        <v>0</v>
      </c>
      <c r="BG492" s="202">
        <f>IF(N492="zákl. přenesená",J492,0)</f>
        <v>0</v>
      </c>
      <c r="BH492" s="202">
        <f>IF(N492="sníž. přenesená",J492,0)</f>
        <v>0</v>
      </c>
      <c r="BI492" s="202">
        <f>IF(N492="nulová",J492,0)</f>
        <v>0</v>
      </c>
      <c r="BJ492" s="17" t="s">
        <v>84</v>
      </c>
      <c r="BK492" s="202">
        <f>ROUND(I492*H492,2)</f>
        <v>0</v>
      </c>
      <c r="BL492" s="17" t="s">
        <v>141</v>
      </c>
      <c r="BM492" s="201" t="s">
        <v>818</v>
      </c>
    </row>
    <row r="493" spans="1:65" s="2" customFormat="1" ht="29.25">
      <c r="A493" s="34"/>
      <c r="B493" s="35"/>
      <c r="C493" s="36"/>
      <c r="D493" s="203" t="s">
        <v>143</v>
      </c>
      <c r="E493" s="36"/>
      <c r="F493" s="204" t="s">
        <v>819</v>
      </c>
      <c r="G493" s="36"/>
      <c r="H493" s="36"/>
      <c r="I493" s="108"/>
      <c r="J493" s="36"/>
      <c r="K493" s="36"/>
      <c r="L493" s="39"/>
      <c r="M493" s="205"/>
      <c r="N493" s="206"/>
      <c r="O493" s="64"/>
      <c r="P493" s="64"/>
      <c r="Q493" s="64"/>
      <c r="R493" s="64"/>
      <c r="S493" s="64"/>
      <c r="T493" s="65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T493" s="17" t="s">
        <v>143</v>
      </c>
      <c r="AU493" s="17" t="s">
        <v>87</v>
      </c>
    </row>
    <row r="494" spans="1:65" s="2" customFormat="1" ht="39">
      <c r="A494" s="34"/>
      <c r="B494" s="35"/>
      <c r="C494" s="36"/>
      <c r="D494" s="203" t="s">
        <v>145</v>
      </c>
      <c r="E494" s="36"/>
      <c r="F494" s="207" t="s">
        <v>820</v>
      </c>
      <c r="G494" s="36"/>
      <c r="H494" s="36"/>
      <c r="I494" s="108"/>
      <c r="J494" s="36"/>
      <c r="K494" s="36"/>
      <c r="L494" s="39"/>
      <c r="M494" s="205"/>
      <c r="N494" s="206"/>
      <c r="O494" s="64"/>
      <c r="P494" s="64"/>
      <c r="Q494" s="64"/>
      <c r="R494" s="64"/>
      <c r="S494" s="64"/>
      <c r="T494" s="65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T494" s="17" t="s">
        <v>145</v>
      </c>
      <c r="AU494" s="17" t="s">
        <v>87</v>
      </c>
    </row>
    <row r="495" spans="1:65" s="2" customFormat="1" ht="21.75" customHeight="1">
      <c r="A495" s="34"/>
      <c r="B495" s="35"/>
      <c r="C495" s="190" t="s">
        <v>821</v>
      </c>
      <c r="D495" s="190" t="s">
        <v>136</v>
      </c>
      <c r="E495" s="191" t="s">
        <v>822</v>
      </c>
      <c r="F495" s="192" t="s">
        <v>823</v>
      </c>
      <c r="G495" s="193" t="s">
        <v>158</v>
      </c>
      <c r="H495" s="194">
        <v>26</v>
      </c>
      <c r="I495" s="195"/>
      <c r="J495" s="196">
        <f>ROUND(I495*H495,2)</f>
        <v>0</v>
      </c>
      <c r="K495" s="192" t="s">
        <v>140</v>
      </c>
      <c r="L495" s="39"/>
      <c r="M495" s="197" t="s">
        <v>19</v>
      </c>
      <c r="N495" s="198" t="s">
        <v>47</v>
      </c>
      <c r="O495" s="64"/>
      <c r="P495" s="199">
        <f>O495*H495</f>
        <v>0</v>
      </c>
      <c r="Q495" s="199">
        <v>0</v>
      </c>
      <c r="R495" s="199">
        <f>Q495*H495</f>
        <v>0</v>
      </c>
      <c r="S495" s="199">
        <v>0</v>
      </c>
      <c r="T495" s="200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201" t="s">
        <v>534</v>
      </c>
      <c r="AT495" s="201" t="s">
        <v>136</v>
      </c>
      <c r="AU495" s="201" t="s">
        <v>87</v>
      </c>
      <c r="AY495" s="17" t="s">
        <v>133</v>
      </c>
      <c r="BE495" s="202">
        <f>IF(N495="základní",J495,0)</f>
        <v>0</v>
      </c>
      <c r="BF495" s="202">
        <f>IF(N495="snížená",J495,0)</f>
        <v>0</v>
      </c>
      <c r="BG495" s="202">
        <f>IF(N495="zákl. přenesená",J495,0)</f>
        <v>0</v>
      </c>
      <c r="BH495" s="202">
        <f>IF(N495="sníž. přenesená",J495,0)</f>
        <v>0</v>
      </c>
      <c r="BI495" s="202">
        <f>IF(N495="nulová",J495,0)</f>
        <v>0</v>
      </c>
      <c r="BJ495" s="17" t="s">
        <v>84</v>
      </c>
      <c r="BK495" s="202">
        <f>ROUND(I495*H495,2)</f>
        <v>0</v>
      </c>
      <c r="BL495" s="17" t="s">
        <v>534</v>
      </c>
      <c r="BM495" s="201" t="s">
        <v>824</v>
      </c>
    </row>
    <row r="496" spans="1:65" s="2" customFormat="1" ht="39">
      <c r="A496" s="34"/>
      <c r="B496" s="35"/>
      <c r="C496" s="36"/>
      <c r="D496" s="203" t="s">
        <v>143</v>
      </c>
      <c r="E496" s="36"/>
      <c r="F496" s="204" t="s">
        <v>825</v>
      </c>
      <c r="G496" s="36"/>
      <c r="H496" s="36"/>
      <c r="I496" s="108"/>
      <c r="J496" s="36"/>
      <c r="K496" s="36"/>
      <c r="L496" s="39"/>
      <c r="M496" s="205"/>
      <c r="N496" s="206"/>
      <c r="O496" s="64"/>
      <c r="P496" s="64"/>
      <c r="Q496" s="64"/>
      <c r="R496" s="64"/>
      <c r="S496" s="64"/>
      <c r="T496" s="65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T496" s="17" t="s">
        <v>143</v>
      </c>
      <c r="AU496" s="17" t="s">
        <v>87</v>
      </c>
    </row>
    <row r="497" spans="1:65" s="2" customFormat="1" ht="39">
      <c r="A497" s="34"/>
      <c r="B497" s="35"/>
      <c r="C497" s="36"/>
      <c r="D497" s="203" t="s">
        <v>145</v>
      </c>
      <c r="E497" s="36"/>
      <c r="F497" s="207" t="s">
        <v>820</v>
      </c>
      <c r="G497" s="36"/>
      <c r="H497" s="36"/>
      <c r="I497" s="108"/>
      <c r="J497" s="36"/>
      <c r="K497" s="36"/>
      <c r="L497" s="39"/>
      <c r="M497" s="205"/>
      <c r="N497" s="206"/>
      <c r="O497" s="64"/>
      <c r="P497" s="64"/>
      <c r="Q497" s="64"/>
      <c r="R497" s="64"/>
      <c r="S497" s="64"/>
      <c r="T497" s="65"/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T497" s="17" t="s">
        <v>145</v>
      </c>
      <c r="AU497" s="17" t="s">
        <v>87</v>
      </c>
    </row>
    <row r="498" spans="1:65" s="2" customFormat="1" ht="16.5" customHeight="1">
      <c r="A498" s="34"/>
      <c r="B498" s="35"/>
      <c r="C498" s="190" t="s">
        <v>826</v>
      </c>
      <c r="D498" s="190" t="s">
        <v>136</v>
      </c>
      <c r="E498" s="191" t="s">
        <v>827</v>
      </c>
      <c r="F498" s="192" t="s">
        <v>828</v>
      </c>
      <c r="G498" s="193" t="s">
        <v>158</v>
      </c>
      <c r="H498" s="194">
        <v>14</v>
      </c>
      <c r="I498" s="195"/>
      <c r="J498" s="196">
        <f>ROUND(I498*H498,2)</f>
        <v>0</v>
      </c>
      <c r="K498" s="192" t="s">
        <v>140</v>
      </c>
      <c r="L498" s="39"/>
      <c r="M498" s="197" t="s">
        <v>19</v>
      </c>
      <c r="N498" s="198" t="s">
        <v>47</v>
      </c>
      <c r="O498" s="64"/>
      <c r="P498" s="199">
        <f>O498*H498</f>
        <v>0</v>
      </c>
      <c r="Q498" s="199">
        <v>0</v>
      </c>
      <c r="R498" s="199">
        <f>Q498*H498</f>
        <v>0</v>
      </c>
      <c r="S498" s="199">
        <v>0</v>
      </c>
      <c r="T498" s="200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201" t="s">
        <v>534</v>
      </c>
      <c r="AT498" s="201" t="s">
        <v>136</v>
      </c>
      <c r="AU498" s="201" t="s">
        <v>87</v>
      </c>
      <c r="AY498" s="17" t="s">
        <v>133</v>
      </c>
      <c r="BE498" s="202">
        <f>IF(N498="základní",J498,0)</f>
        <v>0</v>
      </c>
      <c r="BF498" s="202">
        <f>IF(N498="snížená",J498,0)</f>
        <v>0</v>
      </c>
      <c r="BG498" s="202">
        <f>IF(N498="zákl. přenesená",J498,0)</f>
        <v>0</v>
      </c>
      <c r="BH498" s="202">
        <f>IF(N498="sníž. přenesená",J498,0)</f>
        <v>0</v>
      </c>
      <c r="BI498" s="202">
        <f>IF(N498="nulová",J498,0)</f>
        <v>0</v>
      </c>
      <c r="BJ498" s="17" t="s">
        <v>84</v>
      </c>
      <c r="BK498" s="202">
        <f>ROUND(I498*H498,2)</f>
        <v>0</v>
      </c>
      <c r="BL498" s="17" t="s">
        <v>534</v>
      </c>
      <c r="BM498" s="201" t="s">
        <v>829</v>
      </c>
    </row>
    <row r="499" spans="1:65" s="2" customFormat="1" ht="19.5">
      <c r="A499" s="34"/>
      <c r="B499" s="35"/>
      <c r="C499" s="36"/>
      <c r="D499" s="203" t="s">
        <v>143</v>
      </c>
      <c r="E499" s="36"/>
      <c r="F499" s="204" t="s">
        <v>830</v>
      </c>
      <c r="G499" s="36"/>
      <c r="H499" s="36"/>
      <c r="I499" s="108"/>
      <c r="J499" s="36"/>
      <c r="K499" s="36"/>
      <c r="L499" s="39"/>
      <c r="M499" s="205"/>
      <c r="N499" s="206"/>
      <c r="O499" s="64"/>
      <c r="P499" s="64"/>
      <c r="Q499" s="64"/>
      <c r="R499" s="64"/>
      <c r="S499" s="64"/>
      <c r="T499" s="65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T499" s="17" t="s">
        <v>143</v>
      </c>
      <c r="AU499" s="17" t="s">
        <v>87</v>
      </c>
    </row>
    <row r="500" spans="1:65" s="13" customFormat="1">
      <c r="B500" s="208"/>
      <c r="C500" s="209"/>
      <c r="D500" s="203" t="s">
        <v>147</v>
      </c>
      <c r="E500" s="210" t="s">
        <v>19</v>
      </c>
      <c r="F500" s="211" t="s">
        <v>831</v>
      </c>
      <c r="G500" s="209"/>
      <c r="H500" s="212">
        <v>14</v>
      </c>
      <c r="I500" s="213"/>
      <c r="J500" s="209"/>
      <c r="K500" s="209"/>
      <c r="L500" s="214"/>
      <c r="M500" s="215"/>
      <c r="N500" s="216"/>
      <c r="O500" s="216"/>
      <c r="P500" s="216"/>
      <c r="Q500" s="216"/>
      <c r="R500" s="216"/>
      <c r="S500" s="216"/>
      <c r="T500" s="217"/>
      <c r="AT500" s="218" t="s">
        <v>147</v>
      </c>
      <c r="AU500" s="218" t="s">
        <v>87</v>
      </c>
      <c r="AV500" s="13" t="s">
        <v>87</v>
      </c>
      <c r="AW500" s="13" t="s">
        <v>35</v>
      </c>
      <c r="AX500" s="13" t="s">
        <v>84</v>
      </c>
      <c r="AY500" s="218" t="s">
        <v>133</v>
      </c>
    </row>
    <row r="501" spans="1:65" s="2" customFormat="1" ht="21.75" customHeight="1">
      <c r="A501" s="34"/>
      <c r="B501" s="35"/>
      <c r="C501" s="190" t="s">
        <v>832</v>
      </c>
      <c r="D501" s="190" t="s">
        <v>136</v>
      </c>
      <c r="E501" s="191" t="s">
        <v>833</v>
      </c>
      <c r="F501" s="192" t="s">
        <v>834</v>
      </c>
      <c r="G501" s="193" t="s">
        <v>158</v>
      </c>
      <c r="H501" s="194">
        <v>1</v>
      </c>
      <c r="I501" s="195"/>
      <c r="J501" s="196">
        <f>ROUND(I501*H501,2)</f>
        <v>0</v>
      </c>
      <c r="K501" s="192" t="s">
        <v>140</v>
      </c>
      <c r="L501" s="39"/>
      <c r="M501" s="197" t="s">
        <v>19</v>
      </c>
      <c r="N501" s="198" t="s">
        <v>47</v>
      </c>
      <c r="O501" s="64"/>
      <c r="P501" s="199">
        <f>O501*H501</f>
        <v>0</v>
      </c>
      <c r="Q501" s="199">
        <v>0</v>
      </c>
      <c r="R501" s="199">
        <f>Q501*H501</f>
        <v>0</v>
      </c>
      <c r="S501" s="199">
        <v>0</v>
      </c>
      <c r="T501" s="200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201" t="s">
        <v>534</v>
      </c>
      <c r="AT501" s="201" t="s">
        <v>136</v>
      </c>
      <c r="AU501" s="201" t="s">
        <v>87</v>
      </c>
      <c r="AY501" s="17" t="s">
        <v>133</v>
      </c>
      <c r="BE501" s="202">
        <f>IF(N501="základní",J501,0)</f>
        <v>0</v>
      </c>
      <c r="BF501" s="202">
        <f>IF(N501="snížená",J501,0)</f>
        <v>0</v>
      </c>
      <c r="BG501" s="202">
        <f>IF(N501="zákl. přenesená",J501,0)</f>
        <v>0</v>
      </c>
      <c r="BH501" s="202">
        <f>IF(N501="sníž. přenesená",J501,0)</f>
        <v>0</v>
      </c>
      <c r="BI501" s="202">
        <f>IF(N501="nulová",J501,0)</f>
        <v>0</v>
      </c>
      <c r="BJ501" s="17" t="s">
        <v>84</v>
      </c>
      <c r="BK501" s="202">
        <f>ROUND(I501*H501,2)</f>
        <v>0</v>
      </c>
      <c r="BL501" s="17" t="s">
        <v>534</v>
      </c>
      <c r="BM501" s="201" t="s">
        <v>835</v>
      </c>
    </row>
    <row r="502" spans="1:65" s="2" customFormat="1">
      <c r="A502" s="34"/>
      <c r="B502" s="35"/>
      <c r="C502" s="36"/>
      <c r="D502" s="203" t="s">
        <v>143</v>
      </c>
      <c r="E502" s="36"/>
      <c r="F502" s="204" t="s">
        <v>834</v>
      </c>
      <c r="G502" s="36"/>
      <c r="H502" s="36"/>
      <c r="I502" s="108"/>
      <c r="J502" s="36"/>
      <c r="K502" s="36"/>
      <c r="L502" s="39"/>
      <c r="M502" s="205"/>
      <c r="N502" s="206"/>
      <c r="O502" s="64"/>
      <c r="P502" s="64"/>
      <c r="Q502" s="64"/>
      <c r="R502" s="64"/>
      <c r="S502" s="64"/>
      <c r="T502" s="65"/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T502" s="17" t="s">
        <v>143</v>
      </c>
      <c r="AU502" s="17" t="s">
        <v>87</v>
      </c>
    </row>
    <row r="503" spans="1:65" s="2" customFormat="1" ht="21.75" customHeight="1">
      <c r="A503" s="34"/>
      <c r="B503" s="35"/>
      <c r="C503" s="190" t="s">
        <v>836</v>
      </c>
      <c r="D503" s="190" t="s">
        <v>136</v>
      </c>
      <c r="E503" s="191" t="s">
        <v>837</v>
      </c>
      <c r="F503" s="192" t="s">
        <v>838</v>
      </c>
      <c r="G503" s="193" t="s">
        <v>158</v>
      </c>
      <c r="H503" s="194">
        <v>61</v>
      </c>
      <c r="I503" s="195"/>
      <c r="J503" s="196">
        <f>ROUND(I503*H503,2)</f>
        <v>0</v>
      </c>
      <c r="K503" s="192" t="s">
        <v>140</v>
      </c>
      <c r="L503" s="39"/>
      <c r="M503" s="197" t="s">
        <v>19</v>
      </c>
      <c r="N503" s="198" t="s">
        <v>47</v>
      </c>
      <c r="O503" s="64"/>
      <c r="P503" s="199">
        <f>O503*H503</f>
        <v>0</v>
      </c>
      <c r="Q503" s="199">
        <v>0</v>
      </c>
      <c r="R503" s="199">
        <f>Q503*H503</f>
        <v>0</v>
      </c>
      <c r="S503" s="199">
        <v>0</v>
      </c>
      <c r="T503" s="200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201" t="s">
        <v>534</v>
      </c>
      <c r="AT503" s="201" t="s">
        <v>136</v>
      </c>
      <c r="AU503" s="201" t="s">
        <v>87</v>
      </c>
      <c r="AY503" s="17" t="s">
        <v>133</v>
      </c>
      <c r="BE503" s="202">
        <f>IF(N503="základní",J503,0)</f>
        <v>0</v>
      </c>
      <c r="BF503" s="202">
        <f>IF(N503="snížená",J503,0)</f>
        <v>0</v>
      </c>
      <c r="BG503" s="202">
        <f>IF(N503="zákl. přenesená",J503,0)</f>
        <v>0</v>
      </c>
      <c r="BH503" s="202">
        <f>IF(N503="sníž. přenesená",J503,0)</f>
        <v>0</v>
      </c>
      <c r="BI503" s="202">
        <f>IF(N503="nulová",J503,0)</f>
        <v>0</v>
      </c>
      <c r="BJ503" s="17" t="s">
        <v>84</v>
      </c>
      <c r="BK503" s="202">
        <f>ROUND(I503*H503,2)</f>
        <v>0</v>
      </c>
      <c r="BL503" s="17" t="s">
        <v>534</v>
      </c>
      <c r="BM503" s="201" t="s">
        <v>839</v>
      </c>
    </row>
    <row r="504" spans="1:65" s="2" customFormat="1" ht="19.5">
      <c r="A504" s="34"/>
      <c r="B504" s="35"/>
      <c r="C504" s="36"/>
      <c r="D504" s="203" t="s">
        <v>143</v>
      </c>
      <c r="E504" s="36"/>
      <c r="F504" s="204" t="s">
        <v>840</v>
      </c>
      <c r="G504" s="36"/>
      <c r="H504" s="36"/>
      <c r="I504" s="108"/>
      <c r="J504" s="36"/>
      <c r="K504" s="36"/>
      <c r="L504" s="39"/>
      <c r="M504" s="205"/>
      <c r="N504" s="206"/>
      <c r="O504" s="64"/>
      <c r="P504" s="64"/>
      <c r="Q504" s="64"/>
      <c r="R504" s="64"/>
      <c r="S504" s="64"/>
      <c r="T504" s="65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T504" s="17" t="s">
        <v>143</v>
      </c>
      <c r="AU504" s="17" t="s">
        <v>87</v>
      </c>
    </row>
    <row r="505" spans="1:65" s="13" customFormat="1">
      <c r="B505" s="208"/>
      <c r="C505" s="209"/>
      <c r="D505" s="203" t="s">
        <v>147</v>
      </c>
      <c r="E505" s="210" t="s">
        <v>19</v>
      </c>
      <c r="F505" s="211" t="s">
        <v>841</v>
      </c>
      <c r="G505" s="209"/>
      <c r="H505" s="212">
        <v>61</v>
      </c>
      <c r="I505" s="213"/>
      <c r="J505" s="209"/>
      <c r="K505" s="209"/>
      <c r="L505" s="214"/>
      <c r="M505" s="215"/>
      <c r="N505" s="216"/>
      <c r="O505" s="216"/>
      <c r="P505" s="216"/>
      <c r="Q505" s="216"/>
      <c r="R505" s="216"/>
      <c r="S505" s="216"/>
      <c r="T505" s="217"/>
      <c r="AT505" s="218" t="s">
        <v>147</v>
      </c>
      <c r="AU505" s="218" t="s">
        <v>87</v>
      </c>
      <c r="AV505" s="13" t="s">
        <v>87</v>
      </c>
      <c r="AW505" s="13" t="s">
        <v>35</v>
      </c>
      <c r="AX505" s="13" t="s">
        <v>84</v>
      </c>
      <c r="AY505" s="218" t="s">
        <v>133</v>
      </c>
    </row>
    <row r="506" spans="1:65" s="2" customFormat="1" ht="21.75" customHeight="1">
      <c r="A506" s="34"/>
      <c r="B506" s="35"/>
      <c r="C506" s="190" t="s">
        <v>842</v>
      </c>
      <c r="D506" s="190" t="s">
        <v>136</v>
      </c>
      <c r="E506" s="191" t="s">
        <v>843</v>
      </c>
      <c r="F506" s="192" t="s">
        <v>844</v>
      </c>
      <c r="G506" s="193" t="s">
        <v>158</v>
      </c>
      <c r="H506" s="194">
        <v>201</v>
      </c>
      <c r="I506" s="195"/>
      <c r="J506" s="196">
        <f>ROUND(I506*H506,2)</f>
        <v>0</v>
      </c>
      <c r="K506" s="192" t="s">
        <v>140</v>
      </c>
      <c r="L506" s="39"/>
      <c r="M506" s="197" t="s">
        <v>19</v>
      </c>
      <c r="N506" s="198" t="s">
        <v>47</v>
      </c>
      <c r="O506" s="64"/>
      <c r="P506" s="199">
        <f>O506*H506</f>
        <v>0</v>
      </c>
      <c r="Q506" s="199">
        <v>0</v>
      </c>
      <c r="R506" s="199">
        <f>Q506*H506</f>
        <v>0</v>
      </c>
      <c r="S506" s="199">
        <v>0</v>
      </c>
      <c r="T506" s="200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201" t="s">
        <v>534</v>
      </c>
      <c r="AT506" s="201" t="s">
        <v>136</v>
      </c>
      <c r="AU506" s="201" t="s">
        <v>87</v>
      </c>
      <c r="AY506" s="17" t="s">
        <v>133</v>
      </c>
      <c r="BE506" s="202">
        <f>IF(N506="základní",J506,0)</f>
        <v>0</v>
      </c>
      <c r="BF506" s="202">
        <f>IF(N506="snížená",J506,0)</f>
        <v>0</v>
      </c>
      <c r="BG506" s="202">
        <f>IF(N506="zákl. přenesená",J506,0)</f>
        <v>0</v>
      </c>
      <c r="BH506" s="202">
        <f>IF(N506="sníž. přenesená",J506,0)</f>
        <v>0</v>
      </c>
      <c r="BI506" s="202">
        <f>IF(N506="nulová",J506,0)</f>
        <v>0</v>
      </c>
      <c r="BJ506" s="17" t="s">
        <v>84</v>
      </c>
      <c r="BK506" s="202">
        <f>ROUND(I506*H506,2)</f>
        <v>0</v>
      </c>
      <c r="BL506" s="17" t="s">
        <v>534</v>
      </c>
      <c r="BM506" s="201" t="s">
        <v>845</v>
      </c>
    </row>
    <row r="507" spans="1:65" s="2" customFormat="1" ht="19.5">
      <c r="A507" s="34"/>
      <c r="B507" s="35"/>
      <c r="C507" s="36"/>
      <c r="D507" s="203" t="s">
        <v>143</v>
      </c>
      <c r="E507" s="36"/>
      <c r="F507" s="204" t="s">
        <v>846</v>
      </c>
      <c r="G507" s="36"/>
      <c r="H507" s="36"/>
      <c r="I507" s="108"/>
      <c r="J507" s="36"/>
      <c r="K507" s="36"/>
      <c r="L507" s="39"/>
      <c r="M507" s="205"/>
      <c r="N507" s="206"/>
      <c r="O507" s="64"/>
      <c r="P507" s="64"/>
      <c r="Q507" s="64"/>
      <c r="R507" s="64"/>
      <c r="S507" s="64"/>
      <c r="T507" s="65"/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T507" s="17" t="s">
        <v>143</v>
      </c>
      <c r="AU507" s="17" t="s">
        <v>87</v>
      </c>
    </row>
    <row r="508" spans="1:65" s="13" customFormat="1">
      <c r="B508" s="208"/>
      <c r="C508" s="209"/>
      <c r="D508" s="203" t="s">
        <v>147</v>
      </c>
      <c r="E508" s="210" t="s">
        <v>19</v>
      </c>
      <c r="F508" s="211" t="s">
        <v>847</v>
      </c>
      <c r="G508" s="209"/>
      <c r="H508" s="212">
        <v>201</v>
      </c>
      <c r="I508" s="213"/>
      <c r="J508" s="209"/>
      <c r="K508" s="209"/>
      <c r="L508" s="214"/>
      <c r="M508" s="215"/>
      <c r="N508" s="216"/>
      <c r="O508" s="216"/>
      <c r="P508" s="216"/>
      <c r="Q508" s="216"/>
      <c r="R508" s="216"/>
      <c r="S508" s="216"/>
      <c r="T508" s="217"/>
      <c r="AT508" s="218" t="s">
        <v>147</v>
      </c>
      <c r="AU508" s="218" t="s">
        <v>87</v>
      </c>
      <c r="AV508" s="13" t="s">
        <v>87</v>
      </c>
      <c r="AW508" s="13" t="s">
        <v>35</v>
      </c>
      <c r="AX508" s="13" t="s">
        <v>84</v>
      </c>
      <c r="AY508" s="218" t="s">
        <v>133</v>
      </c>
    </row>
    <row r="509" spans="1:65" s="2" customFormat="1" ht="16.5" customHeight="1">
      <c r="A509" s="34"/>
      <c r="B509" s="35"/>
      <c r="C509" s="190" t="s">
        <v>848</v>
      </c>
      <c r="D509" s="190" t="s">
        <v>136</v>
      </c>
      <c r="E509" s="191" t="s">
        <v>849</v>
      </c>
      <c r="F509" s="192" t="s">
        <v>850</v>
      </c>
      <c r="G509" s="193" t="s">
        <v>158</v>
      </c>
      <c r="H509" s="194">
        <v>2</v>
      </c>
      <c r="I509" s="195"/>
      <c r="J509" s="196">
        <f>ROUND(I509*H509,2)</f>
        <v>0</v>
      </c>
      <c r="K509" s="192" t="s">
        <v>140</v>
      </c>
      <c r="L509" s="39"/>
      <c r="M509" s="197" t="s">
        <v>19</v>
      </c>
      <c r="N509" s="198" t="s">
        <v>47</v>
      </c>
      <c r="O509" s="64"/>
      <c r="P509" s="199">
        <f>O509*H509</f>
        <v>0</v>
      </c>
      <c r="Q509" s="199">
        <v>0</v>
      </c>
      <c r="R509" s="199">
        <f>Q509*H509</f>
        <v>0</v>
      </c>
      <c r="S509" s="199">
        <v>0</v>
      </c>
      <c r="T509" s="200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201" t="s">
        <v>534</v>
      </c>
      <c r="AT509" s="201" t="s">
        <v>136</v>
      </c>
      <c r="AU509" s="201" t="s">
        <v>87</v>
      </c>
      <c r="AY509" s="17" t="s">
        <v>133</v>
      </c>
      <c r="BE509" s="202">
        <f>IF(N509="základní",J509,0)</f>
        <v>0</v>
      </c>
      <c r="BF509" s="202">
        <f>IF(N509="snížená",J509,0)</f>
        <v>0</v>
      </c>
      <c r="BG509" s="202">
        <f>IF(N509="zákl. přenesená",J509,0)</f>
        <v>0</v>
      </c>
      <c r="BH509" s="202">
        <f>IF(N509="sníž. přenesená",J509,0)</f>
        <v>0</v>
      </c>
      <c r="BI509" s="202">
        <f>IF(N509="nulová",J509,0)</f>
        <v>0</v>
      </c>
      <c r="BJ509" s="17" t="s">
        <v>84</v>
      </c>
      <c r="BK509" s="202">
        <f>ROUND(I509*H509,2)</f>
        <v>0</v>
      </c>
      <c r="BL509" s="17" t="s">
        <v>534</v>
      </c>
      <c r="BM509" s="201" t="s">
        <v>851</v>
      </c>
    </row>
    <row r="510" spans="1:65" s="2" customFormat="1">
      <c r="A510" s="34"/>
      <c r="B510" s="35"/>
      <c r="C510" s="36"/>
      <c r="D510" s="203" t="s">
        <v>143</v>
      </c>
      <c r="E510" s="36"/>
      <c r="F510" s="204" t="s">
        <v>852</v>
      </c>
      <c r="G510" s="36"/>
      <c r="H510" s="36"/>
      <c r="I510" s="108"/>
      <c r="J510" s="36"/>
      <c r="K510" s="36"/>
      <c r="L510" s="39"/>
      <c r="M510" s="205"/>
      <c r="N510" s="206"/>
      <c r="O510" s="64"/>
      <c r="P510" s="64"/>
      <c r="Q510" s="64"/>
      <c r="R510" s="64"/>
      <c r="S510" s="64"/>
      <c r="T510" s="65"/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T510" s="17" t="s">
        <v>143</v>
      </c>
      <c r="AU510" s="17" t="s">
        <v>87</v>
      </c>
    </row>
    <row r="511" spans="1:65" s="2" customFormat="1" ht="21.75" customHeight="1">
      <c r="A511" s="34"/>
      <c r="B511" s="35"/>
      <c r="C511" s="190" t="s">
        <v>853</v>
      </c>
      <c r="D511" s="190" t="s">
        <v>136</v>
      </c>
      <c r="E511" s="191" t="s">
        <v>854</v>
      </c>
      <c r="F511" s="192" t="s">
        <v>855</v>
      </c>
      <c r="G511" s="193" t="s">
        <v>139</v>
      </c>
      <c r="H511" s="194">
        <v>3400</v>
      </c>
      <c r="I511" s="195"/>
      <c r="J511" s="196">
        <f>ROUND(I511*H511,2)</f>
        <v>0</v>
      </c>
      <c r="K511" s="192" t="s">
        <v>140</v>
      </c>
      <c r="L511" s="39"/>
      <c r="M511" s="197" t="s">
        <v>19</v>
      </c>
      <c r="N511" s="198" t="s">
        <v>47</v>
      </c>
      <c r="O511" s="64"/>
      <c r="P511" s="199">
        <f>O511*H511</f>
        <v>0</v>
      </c>
      <c r="Q511" s="199">
        <v>0</v>
      </c>
      <c r="R511" s="199">
        <f>Q511*H511</f>
        <v>0</v>
      </c>
      <c r="S511" s="199">
        <v>0</v>
      </c>
      <c r="T511" s="200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201" t="s">
        <v>180</v>
      </c>
      <c r="AT511" s="201" t="s">
        <v>136</v>
      </c>
      <c r="AU511" s="201" t="s">
        <v>87</v>
      </c>
      <c r="AY511" s="17" t="s">
        <v>133</v>
      </c>
      <c r="BE511" s="202">
        <f>IF(N511="základní",J511,0)</f>
        <v>0</v>
      </c>
      <c r="BF511" s="202">
        <f>IF(N511="snížená",J511,0)</f>
        <v>0</v>
      </c>
      <c r="BG511" s="202">
        <f>IF(N511="zákl. přenesená",J511,0)</f>
        <v>0</v>
      </c>
      <c r="BH511" s="202">
        <f>IF(N511="sníž. přenesená",J511,0)</f>
        <v>0</v>
      </c>
      <c r="BI511" s="202">
        <f>IF(N511="nulová",J511,0)</f>
        <v>0</v>
      </c>
      <c r="BJ511" s="17" t="s">
        <v>84</v>
      </c>
      <c r="BK511" s="202">
        <f>ROUND(I511*H511,2)</f>
        <v>0</v>
      </c>
      <c r="BL511" s="17" t="s">
        <v>180</v>
      </c>
      <c r="BM511" s="201" t="s">
        <v>853</v>
      </c>
    </row>
    <row r="512" spans="1:65" s="2" customFormat="1" ht="29.25">
      <c r="A512" s="34"/>
      <c r="B512" s="35"/>
      <c r="C512" s="36"/>
      <c r="D512" s="203" t="s">
        <v>143</v>
      </c>
      <c r="E512" s="36"/>
      <c r="F512" s="204" t="s">
        <v>856</v>
      </c>
      <c r="G512" s="36"/>
      <c r="H512" s="36"/>
      <c r="I512" s="108"/>
      <c r="J512" s="36"/>
      <c r="K512" s="36"/>
      <c r="L512" s="39"/>
      <c r="M512" s="205"/>
      <c r="N512" s="206"/>
      <c r="O512" s="64"/>
      <c r="P512" s="64"/>
      <c r="Q512" s="64"/>
      <c r="R512" s="64"/>
      <c r="S512" s="64"/>
      <c r="T512" s="65"/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T512" s="17" t="s">
        <v>143</v>
      </c>
      <c r="AU512" s="17" t="s">
        <v>87</v>
      </c>
    </row>
    <row r="513" spans="1:65" s="2" customFormat="1" ht="16.5" customHeight="1">
      <c r="A513" s="34"/>
      <c r="B513" s="35"/>
      <c r="C513" s="219" t="s">
        <v>857</v>
      </c>
      <c r="D513" s="219" t="s">
        <v>155</v>
      </c>
      <c r="E513" s="220" t="s">
        <v>858</v>
      </c>
      <c r="F513" s="221" t="s">
        <v>859</v>
      </c>
      <c r="G513" s="222" t="s">
        <v>139</v>
      </c>
      <c r="H513" s="223">
        <v>1500</v>
      </c>
      <c r="I513" s="224"/>
      <c r="J513" s="225">
        <f>ROUND(I513*H513,2)</f>
        <v>0</v>
      </c>
      <c r="K513" s="221" t="s">
        <v>140</v>
      </c>
      <c r="L513" s="226"/>
      <c r="M513" s="227" t="s">
        <v>19</v>
      </c>
      <c r="N513" s="228" t="s">
        <v>47</v>
      </c>
      <c r="O513" s="64"/>
      <c r="P513" s="199">
        <f>O513*H513</f>
        <v>0</v>
      </c>
      <c r="Q513" s="199">
        <v>1.2E-4</v>
      </c>
      <c r="R513" s="199">
        <f>Q513*H513</f>
        <v>0.18</v>
      </c>
      <c r="S513" s="199">
        <v>0</v>
      </c>
      <c r="T513" s="200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201" t="s">
        <v>179</v>
      </c>
      <c r="AT513" s="201" t="s">
        <v>155</v>
      </c>
      <c r="AU513" s="201" t="s">
        <v>87</v>
      </c>
      <c r="AY513" s="17" t="s">
        <v>133</v>
      </c>
      <c r="BE513" s="202">
        <f>IF(N513="základní",J513,0)</f>
        <v>0</v>
      </c>
      <c r="BF513" s="202">
        <f>IF(N513="snížená",J513,0)</f>
        <v>0</v>
      </c>
      <c r="BG513" s="202">
        <f>IF(N513="zákl. přenesená",J513,0)</f>
        <v>0</v>
      </c>
      <c r="BH513" s="202">
        <f>IF(N513="sníž. přenesená",J513,0)</f>
        <v>0</v>
      </c>
      <c r="BI513" s="202">
        <f>IF(N513="nulová",J513,0)</f>
        <v>0</v>
      </c>
      <c r="BJ513" s="17" t="s">
        <v>84</v>
      </c>
      <c r="BK513" s="202">
        <f>ROUND(I513*H513,2)</f>
        <v>0</v>
      </c>
      <c r="BL513" s="17" t="s">
        <v>180</v>
      </c>
      <c r="BM513" s="201" t="s">
        <v>857</v>
      </c>
    </row>
    <row r="514" spans="1:65" s="2" customFormat="1">
      <c r="A514" s="34"/>
      <c r="B514" s="35"/>
      <c r="C514" s="36"/>
      <c r="D514" s="203" t="s">
        <v>143</v>
      </c>
      <c r="E514" s="36"/>
      <c r="F514" s="204" t="s">
        <v>859</v>
      </c>
      <c r="G514" s="36"/>
      <c r="H514" s="36"/>
      <c r="I514" s="108"/>
      <c r="J514" s="36"/>
      <c r="K514" s="36"/>
      <c r="L514" s="39"/>
      <c r="M514" s="205"/>
      <c r="N514" s="206"/>
      <c r="O514" s="64"/>
      <c r="P514" s="64"/>
      <c r="Q514" s="64"/>
      <c r="R514" s="64"/>
      <c r="S514" s="64"/>
      <c r="T514" s="65"/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T514" s="17" t="s">
        <v>143</v>
      </c>
      <c r="AU514" s="17" t="s">
        <v>87</v>
      </c>
    </row>
    <row r="515" spans="1:65" s="13" customFormat="1">
      <c r="B515" s="208"/>
      <c r="C515" s="209"/>
      <c r="D515" s="203" t="s">
        <v>147</v>
      </c>
      <c r="E515" s="210" t="s">
        <v>19</v>
      </c>
      <c r="F515" s="211" t="s">
        <v>860</v>
      </c>
      <c r="G515" s="209"/>
      <c r="H515" s="212">
        <v>1500</v>
      </c>
      <c r="I515" s="213"/>
      <c r="J515" s="209"/>
      <c r="K515" s="209"/>
      <c r="L515" s="214"/>
      <c r="M515" s="215"/>
      <c r="N515" s="216"/>
      <c r="O515" s="216"/>
      <c r="P515" s="216"/>
      <c r="Q515" s="216"/>
      <c r="R515" s="216"/>
      <c r="S515" s="216"/>
      <c r="T515" s="217"/>
      <c r="AT515" s="218" t="s">
        <v>147</v>
      </c>
      <c r="AU515" s="218" t="s">
        <v>87</v>
      </c>
      <c r="AV515" s="13" t="s">
        <v>87</v>
      </c>
      <c r="AW515" s="13" t="s">
        <v>35</v>
      </c>
      <c r="AX515" s="13" t="s">
        <v>84</v>
      </c>
      <c r="AY515" s="218" t="s">
        <v>133</v>
      </c>
    </row>
    <row r="516" spans="1:65" s="2" customFormat="1" ht="16.5" customHeight="1">
      <c r="A516" s="34"/>
      <c r="B516" s="35"/>
      <c r="C516" s="219" t="s">
        <v>861</v>
      </c>
      <c r="D516" s="219" t="s">
        <v>155</v>
      </c>
      <c r="E516" s="220" t="s">
        <v>862</v>
      </c>
      <c r="F516" s="221" t="s">
        <v>863</v>
      </c>
      <c r="G516" s="222" t="s">
        <v>139</v>
      </c>
      <c r="H516" s="223">
        <v>1900</v>
      </c>
      <c r="I516" s="224"/>
      <c r="J516" s="225">
        <f>ROUND(I516*H516,2)</f>
        <v>0</v>
      </c>
      <c r="K516" s="221" t="s">
        <v>140</v>
      </c>
      <c r="L516" s="226"/>
      <c r="M516" s="227" t="s">
        <v>19</v>
      </c>
      <c r="N516" s="228" t="s">
        <v>47</v>
      </c>
      <c r="O516" s="64"/>
      <c r="P516" s="199">
        <f>O516*H516</f>
        <v>0</v>
      </c>
      <c r="Q516" s="199">
        <v>1.7000000000000001E-4</v>
      </c>
      <c r="R516" s="199">
        <f>Q516*H516</f>
        <v>0.32300000000000001</v>
      </c>
      <c r="S516" s="199">
        <v>0</v>
      </c>
      <c r="T516" s="200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201" t="s">
        <v>179</v>
      </c>
      <c r="AT516" s="201" t="s">
        <v>155</v>
      </c>
      <c r="AU516" s="201" t="s">
        <v>87</v>
      </c>
      <c r="AY516" s="17" t="s">
        <v>133</v>
      </c>
      <c r="BE516" s="202">
        <f>IF(N516="základní",J516,0)</f>
        <v>0</v>
      </c>
      <c r="BF516" s="202">
        <f>IF(N516="snížená",J516,0)</f>
        <v>0</v>
      </c>
      <c r="BG516" s="202">
        <f>IF(N516="zákl. přenesená",J516,0)</f>
        <v>0</v>
      </c>
      <c r="BH516" s="202">
        <f>IF(N516="sníž. přenesená",J516,0)</f>
        <v>0</v>
      </c>
      <c r="BI516" s="202">
        <f>IF(N516="nulová",J516,0)</f>
        <v>0</v>
      </c>
      <c r="BJ516" s="17" t="s">
        <v>84</v>
      </c>
      <c r="BK516" s="202">
        <f>ROUND(I516*H516,2)</f>
        <v>0</v>
      </c>
      <c r="BL516" s="17" t="s">
        <v>180</v>
      </c>
      <c r="BM516" s="201" t="s">
        <v>861</v>
      </c>
    </row>
    <row r="517" spans="1:65" s="2" customFormat="1">
      <c r="A517" s="34"/>
      <c r="B517" s="35"/>
      <c r="C517" s="36"/>
      <c r="D517" s="203" t="s">
        <v>143</v>
      </c>
      <c r="E517" s="36"/>
      <c r="F517" s="204" t="s">
        <v>863</v>
      </c>
      <c r="G517" s="36"/>
      <c r="H517" s="36"/>
      <c r="I517" s="108"/>
      <c r="J517" s="36"/>
      <c r="K517" s="36"/>
      <c r="L517" s="39"/>
      <c r="M517" s="205"/>
      <c r="N517" s="206"/>
      <c r="O517" s="64"/>
      <c r="P517" s="64"/>
      <c r="Q517" s="64"/>
      <c r="R517" s="64"/>
      <c r="S517" s="64"/>
      <c r="T517" s="65"/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T517" s="17" t="s">
        <v>143</v>
      </c>
      <c r="AU517" s="17" t="s">
        <v>87</v>
      </c>
    </row>
    <row r="518" spans="1:65" s="13" customFormat="1">
      <c r="B518" s="208"/>
      <c r="C518" s="209"/>
      <c r="D518" s="203" t="s">
        <v>147</v>
      </c>
      <c r="E518" s="210" t="s">
        <v>19</v>
      </c>
      <c r="F518" s="211" t="s">
        <v>864</v>
      </c>
      <c r="G518" s="209"/>
      <c r="H518" s="212">
        <v>1900</v>
      </c>
      <c r="I518" s="213"/>
      <c r="J518" s="209"/>
      <c r="K518" s="209"/>
      <c r="L518" s="214"/>
      <c r="M518" s="215"/>
      <c r="N518" s="216"/>
      <c r="O518" s="216"/>
      <c r="P518" s="216"/>
      <c r="Q518" s="216"/>
      <c r="R518" s="216"/>
      <c r="S518" s="216"/>
      <c r="T518" s="217"/>
      <c r="AT518" s="218" t="s">
        <v>147</v>
      </c>
      <c r="AU518" s="218" t="s">
        <v>87</v>
      </c>
      <c r="AV518" s="13" t="s">
        <v>87</v>
      </c>
      <c r="AW518" s="13" t="s">
        <v>35</v>
      </c>
      <c r="AX518" s="13" t="s">
        <v>84</v>
      </c>
      <c r="AY518" s="218" t="s">
        <v>133</v>
      </c>
    </row>
    <row r="519" spans="1:65" s="2" customFormat="1" ht="21.75" customHeight="1">
      <c r="A519" s="34"/>
      <c r="B519" s="35"/>
      <c r="C519" s="190" t="s">
        <v>865</v>
      </c>
      <c r="D519" s="190" t="s">
        <v>136</v>
      </c>
      <c r="E519" s="191" t="s">
        <v>866</v>
      </c>
      <c r="F519" s="192" t="s">
        <v>867</v>
      </c>
      <c r="G519" s="193" t="s">
        <v>139</v>
      </c>
      <c r="H519" s="194">
        <v>1435</v>
      </c>
      <c r="I519" s="195"/>
      <c r="J519" s="196">
        <f>ROUND(I519*H519,2)</f>
        <v>0</v>
      </c>
      <c r="K519" s="192" t="s">
        <v>140</v>
      </c>
      <c r="L519" s="39"/>
      <c r="M519" s="197" t="s">
        <v>19</v>
      </c>
      <c r="N519" s="198" t="s">
        <v>47</v>
      </c>
      <c r="O519" s="64"/>
      <c r="P519" s="199">
        <f>O519*H519</f>
        <v>0</v>
      </c>
      <c r="Q519" s="199">
        <v>0</v>
      </c>
      <c r="R519" s="199">
        <f>Q519*H519</f>
        <v>0</v>
      </c>
      <c r="S519" s="199">
        <v>0</v>
      </c>
      <c r="T519" s="200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201" t="s">
        <v>534</v>
      </c>
      <c r="AT519" s="201" t="s">
        <v>136</v>
      </c>
      <c r="AU519" s="201" t="s">
        <v>87</v>
      </c>
      <c r="AY519" s="17" t="s">
        <v>133</v>
      </c>
      <c r="BE519" s="202">
        <f>IF(N519="základní",J519,0)</f>
        <v>0</v>
      </c>
      <c r="BF519" s="202">
        <f>IF(N519="snížená",J519,0)</f>
        <v>0</v>
      </c>
      <c r="BG519" s="202">
        <f>IF(N519="zákl. přenesená",J519,0)</f>
        <v>0</v>
      </c>
      <c r="BH519" s="202">
        <f>IF(N519="sníž. přenesená",J519,0)</f>
        <v>0</v>
      </c>
      <c r="BI519" s="202">
        <f>IF(N519="nulová",J519,0)</f>
        <v>0</v>
      </c>
      <c r="BJ519" s="17" t="s">
        <v>84</v>
      </c>
      <c r="BK519" s="202">
        <f>ROUND(I519*H519,2)</f>
        <v>0</v>
      </c>
      <c r="BL519" s="17" t="s">
        <v>534</v>
      </c>
      <c r="BM519" s="201" t="s">
        <v>868</v>
      </c>
    </row>
    <row r="520" spans="1:65" s="2" customFormat="1" ht="29.25">
      <c r="A520" s="34"/>
      <c r="B520" s="35"/>
      <c r="C520" s="36"/>
      <c r="D520" s="203" t="s">
        <v>143</v>
      </c>
      <c r="E520" s="36"/>
      <c r="F520" s="204" t="s">
        <v>869</v>
      </c>
      <c r="G520" s="36"/>
      <c r="H520" s="36"/>
      <c r="I520" s="108"/>
      <c r="J520" s="36"/>
      <c r="K520" s="36"/>
      <c r="L520" s="39"/>
      <c r="M520" s="205"/>
      <c r="N520" s="206"/>
      <c r="O520" s="64"/>
      <c r="P520" s="64"/>
      <c r="Q520" s="64"/>
      <c r="R520" s="64"/>
      <c r="S520" s="64"/>
      <c r="T520" s="65"/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T520" s="17" t="s">
        <v>143</v>
      </c>
      <c r="AU520" s="17" t="s">
        <v>87</v>
      </c>
    </row>
    <row r="521" spans="1:65" s="13" customFormat="1">
      <c r="B521" s="208"/>
      <c r="C521" s="209"/>
      <c r="D521" s="203" t="s">
        <v>147</v>
      </c>
      <c r="E521" s="210" t="s">
        <v>19</v>
      </c>
      <c r="F521" s="211" t="s">
        <v>870</v>
      </c>
      <c r="G521" s="209"/>
      <c r="H521" s="212">
        <v>1435</v>
      </c>
      <c r="I521" s="213"/>
      <c r="J521" s="209"/>
      <c r="K521" s="209"/>
      <c r="L521" s="214"/>
      <c r="M521" s="215"/>
      <c r="N521" s="216"/>
      <c r="O521" s="216"/>
      <c r="P521" s="216"/>
      <c r="Q521" s="216"/>
      <c r="R521" s="216"/>
      <c r="S521" s="216"/>
      <c r="T521" s="217"/>
      <c r="AT521" s="218" t="s">
        <v>147</v>
      </c>
      <c r="AU521" s="218" t="s">
        <v>87</v>
      </c>
      <c r="AV521" s="13" t="s">
        <v>87</v>
      </c>
      <c r="AW521" s="13" t="s">
        <v>35</v>
      </c>
      <c r="AX521" s="13" t="s">
        <v>84</v>
      </c>
      <c r="AY521" s="218" t="s">
        <v>133</v>
      </c>
    </row>
    <row r="522" spans="1:65" s="2" customFormat="1" ht="16.5" customHeight="1">
      <c r="A522" s="34"/>
      <c r="B522" s="35"/>
      <c r="C522" s="219" t="s">
        <v>871</v>
      </c>
      <c r="D522" s="219" t="s">
        <v>155</v>
      </c>
      <c r="E522" s="220" t="s">
        <v>872</v>
      </c>
      <c r="F522" s="221" t="s">
        <v>873</v>
      </c>
      <c r="G522" s="222" t="s">
        <v>139</v>
      </c>
      <c r="H522" s="223">
        <v>1650.25</v>
      </c>
      <c r="I522" s="224"/>
      <c r="J522" s="225">
        <f>ROUND(I522*H522,2)</f>
        <v>0</v>
      </c>
      <c r="K522" s="221" t="s">
        <v>140</v>
      </c>
      <c r="L522" s="226"/>
      <c r="M522" s="227" t="s">
        <v>19</v>
      </c>
      <c r="N522" s="228" t="s">
        <v>47</v>
      </c>
      <c r="O522" s="64"/>
      <c r="P522" s="199">
        <f>O522*H522</f>
        <v>0</v>
      </c>
      <c r="Q522" s="199">
        <v>3.5E-4</v>
      </c>
      <c r="R522" s="199">
        <f>Q522*H522</f>
        <v>0.57758750000000003</v>
      </c>
      <c r="S522" s="199">
        <v>0</v>
      </c>
      <c r="T522" s="200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201" t="s">
        <v>440</v>
      </c>
      <c r="AT522" s="201" t="s">
        <v>155</v>
      </c>
      <c r="AU522" s="201" t="s">
        <v>87</v>
      </c>
      <c r="AY522" s="17" t="s">
        <v>133</v>
      </c>
      <c r="BE522" s="202">
        <f>IF(N522="základní",J522,0)</f>
        <v>0</v>
      </c>
      <c r="BF522" s="202">
        <f>IF(N522="snížená",J522,0)</f>
        <v>0</v>
      </c>
      <c r="BG522" s="202">
        <f>IF(N522="zákl. přenesená",J522,0)</f>
        <v>0</v>
      </c>
      <c r="BH522" s="202">
        <f>IF(N522="sníž. přenesená",J522,0)</f>
        <v>0</v>
      </c>
      <c r="BI522" s="202">
        <f>IF(N522="nulová",J522,0)</f>
        <v>0</v>
      </c>
      <c r="BJ522" s="17" t="s">
        <v>84</v>
      </c>
      <c r="BK522" s="202">
        <f>ROUND(I522*H522,2)</f>
        <v>0</v>
      </c>
      <c r="BL522" s="17" t="s">
        <v>440</v>
      </c>
      <c r="BM522" s="201" t="s">
        <v>874</v>
      </c>
    </row>
    <row r="523" spans="1:65" s="2" customFormat="1">
      <c r="A523" s="34"/>
      <c r="B523" s="35"/>
      <c r="C523" s="36"/>
      <c r="D523" s="203" t="s">
        <v>143</v>
      </c>
      <c r="E523" s="36"/>
      <c r="F523" s="204" t="s">
        <v>873</v>
      </c>
      <c r="G523" s="36"/>
      <c r="H523" s="36"/>
      <c r="I523" s="108"/>
      <c r="J523" s="36"/>
      <c r="K523" s="36"/>
      <c r="L523" s="39"/>
      <c r="M523" s="205"/>
      <c r="N523" s="206"/>
      <c r="O523" s="64"/>
      <c r="P523" s="64"/>
      <c r="Q523" s="64"/>
      <c r="R523" s="64"/>
      <c r="S523" s="64"/>
      <c r="T523" s="65"/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T523" s="17" t="s">
        <v>143</v>
      </c>
      <c r="AU523" s="17" t="s">
        <v>87</v>
      </c>
    </row>
    <row r="524" spans="1:65" s="13" customFormat="1">
      <c r="B524" s="208"/>
      <c r="C524" s="209"/>
      <c r="D524" s="203" t="s">
        <v>147</v>
      </c>
      <c r="E524" s="209"/>
      <c r="F524" s="211" t="s">
        <v>875</v>
      </c>
      <c r="G524" s="209"/>
      <c r="H524" s="212">
        <v>1650.25</v>
      </c>
      <c r="I524" s="213"/>
      <c r="J524" s="209"/>
      <c r="K524" s="209"/>
      <c r="L524" s="214"/>
      <c r="M524" s="215"/>
      <c r="N524" s="216"/>
      <c r="O524" s="216"/>
      <c r="P524" s="216"/>
      <c r="Q524" s="216"/>
      <c r="R524" s="216"/>
      <c r="S524" s="216"/>
      <c r="T524" s="217"/>
      <c r="AT524" s="218" t="s">
        <v>147</v>
      </c>
      <c r="AU524" s="218" t="s">
        <v>87</v>
      </c>
      <c r="AV524" s="13" t="s">
        <v>87</v>
      </c>
      <c r="AW524" s="13" t="s">
        <v>4</v>
      </c>
      <c r="AX524" s="13" t="s">
        <v>84</v>
      </c>
      <c r="AY524" s="218" t="s">
        <v>133</v>
      </c>
    </row>
    <row r="525" spans="1:65" s="2" customFormat="1" ht="21.75" customHeight="1">
      <c r="A525" s="34"/>
      <c r="B525" s="35"/>
      <c r="C525" s="190" t="s">
        <v>876</v>
      </c>
      <c r="D525" s="190" t="s">
        <v>136</v>
      </c>
      <c r="E525" s="191" t="s">
        <v>877</v>
      </c>
      <c r="F525" s="192" t="s">
        <v>878</v>
      </c>
      <c r="G525" s="193" t="s">
        <v>139</v>
      </c>
      <c r="H525" s="194">
        <v>297</v>
      </c>
      <c r="I525" s="195"/>
      <c r="J525" s="196">
        <f>ROUND(I525*H525,2)</f>
        <v>0</v>
      </c>
      <c r="K525" s="192" t="s">
        <v>140</v>
      </c>
      <c r="L525" s="39"/>
      <c r="M525" s="197" t="s">
        <v>19</v>
      </c>
      <c r="N525" s="198" t="s">
        <v>47</v>
      </c>
      <c r="O525" s="64"/>
      <c r="P525" s="199">
        <f>O525*H525</f>
        <v>0</v>
      </c>
      <c r="Q525" s="199">
        <v>0</v>
      </c>
      <c r="R525" s="199">
        <f>Q525*H525</f>
        <v>0</v>
      </c>
      <c r="S525" s="199">
        <v>0</v>
      </c>
      <c r="T525" s="200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201" t="s">
        <v>180</v>
      </c>
      <c r="AT525" s="201" t="s">
        <v>136</v>
      </c>
      <c r="AU525" s="201" t="s">
        <v>87</v>
      </c>
      <c r="AY525" s="17" t="s">
        <v>133</v>
      </c>
      <c r="BE525" s="202">
        <f>IF(N525="základní",J525,0)</f>
        <v>0</v>
      </c>
      <c r="BF525" s="202">
        <f>IF(N525="snížená",J525,0)</f>
        <v>0</v>
      </c>
      <c r="BG525" s="202">
        <f>IF(N525="zákl. přenesená",J525,0)</f>
        <v>0</v>
      </c>
      <c r="BH525" s="202">
        <f>IF(N525="sníž. přenesená",J525,0)</f>
        <v>0</v>
      </c>
      <c r="BI525" s="202">
        <f>IF(N525="nulová",J525,0)</f>
        <v>0</v>
      </c>
      <c r="BJ525" s="17" t="s">
        <v>84</v>
      </c>
      <c r="BK525" s="202">
        <f>ROUND(I525*H525,2)</f>
        <v>0</v>
      </c>
      <c r="BL525" s="17" t="s">
        <v>180</v>
      </c>
      <c r="BM525" s="201" t="s">
        <v>876</v>
      </c>
    </row>
    <row r="526" spans="1:65" s="2" customFormat="1" ht="29.25">
      <c r="A526" s="34"/>
      <c r="B526" s="35"/>
      <c r="C526" s="36"/>
      <c r="D526" s="203" t="s">
        <v>143</v>
      </c>
      <c r="E526" s="36"/>
      <c r="F526" s="204" t="s">
        <v>879</v>
      </c>
      <c r="G526" s="36"/>
      <c r="H526" s="36"/>
      <c r="I526" s="108"/>
      <c r="J526" s="36"/>
      <c r="K526" s="36"/>
      <c r="L526" s="39"/>
      <c r="M526" s="205"/>
      <c r="N526" s="206"/>
      <c r="O526" s="64"/>
      <c r="P526" s="64"/>
      <c r="Q526" s="64"/>
      <c r="R526" s="64"/>
      <c r="S526" s="64"/>
      <c r="T526" s="65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T526" s="17" t="s">
        <v>143</v>
      </c>
      <c r="AU526" s="17" t="s">
        <v>87</v>
      </c>
    </row>
    <row r="527" spans="1:65" s="2" customFormat="1" ht="16.5" customHeight="1">
      <c r="A527" s="34"/>
      <c r="B527" s="35"/>
      <c r="C527" s="219" t="s">
        <v>880</v>
      </c>
      <c r="D527" s="219" t="s">
        <v>155</v>
      </c>
      <c r="E527" s="220" t="s">
        <v>881</v>
      </c>
      <c r="F527" s="221" t="s">
        <v>882</v>
      </c>
      <c r="G527" s="222" t="s">
        <v>139</v>
      </c>
      <c r="H527" s="223">
        <v>297</v>
      </c>
      <c r="I527" s="224"/>
      <c r="J527" s="225">
        <f>ROUND(I527*H527,2)</f>
        <v>0</v>
      </c>
      <c r="K527" s="221" t="s">
        <v>140</v>
      </c>
      <c r="L527" s="226"/>
      <c r="M527" s="227" t="s">
        <v>19</v>
      </c>
      <c r="N527" s="228" t="s">
        <v>47</v>
      </c>
      <c r="O527" s="64"/>
      <c r="P527" s="199">
        <f>O527*H527</f>
        <v>0</v>
      </c>
      <c r="Q527" s="199">
        <v>6.3000000000000003E-4</v>
      </c>
      <c r="R527" s="199">
        <f>Q527*H527</f>
        <v>0.18711</v>
      </c>
      <c r="S527" s="199">
        <v>0</v>
      </c>
      <c r="T527" s="200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201" t="s">
        <v>179</v>
      </c>
      <c r="AT527" s="201" t="s">
        <v>155</v>
      </c>
      <c r="AU527" s="201" t="s">
        <v>87</v>
      </c>
      <c r="AY527" s="17" t="s">
        <v>133</v>
      </c>
      <c r="BE527" s="202">
        <f>IF(N527="základní",J527,0)</f>
        <v>0</v>
      </c>
      <c r="BF527" s="202">
        <f>IF(N527="snížená",J527,0)</f>
        <v>0</v>
      </c>
      <c r="BG527" s="202">
        <f>IF(N527="zákl. přenesená",J527,0)</f>
        <v>0</v>
      </c>
      <c r="BH527" s="202">
        <f>IF(N527="sníž. přenesená",J527,0)</f>
        <v>0</v>
      </c>
      <c r="BI527" s="202">
        <f>IF(N527="nulová",J527,0)</f>
        <v>0</v>
      </c>
      <c r="BJ527" s="17" t="s">
        <v>84</v>
      </c>
      <c r="BK527" s="202">
        <f>ROUND(I527*H527,2)</f>
        <v>0</v>
      </c>
      <c r="BL527" s="17" t="s">
        <v>180</v>
      </c>
      <c r="BM527" s="201" t="s">
        <v>880</v>
      </c>
    </row>
    <row r="528" spans="1:65" s="2" customFormat="1">
      <c r="A528" s="34"/>
      <c r="B528" s="35"/>
      <c r="C528" s="36"/>
      <c r="D528" s="203" t="s">
        <v>143</v>
      </c>
      <c r="E528" s="36"/>
      <c r="F528" s="204" t="s">
        <v>882</v>
      </c>
      <c r="G528" s="36"/>
      <c r="H528" s="36"/>
      <c r="I528" s="108"/>
      <c r="J528" s="36"/>
      <c r="K528" s="36"/>
      <c r="L528" s="39"/>
      <c r="M528" s="205"/>
      <c r="N528" s="206"/>
      <c r="O528" s="64"/>
      <c r="P528" s="64"/>
      <c r="Q528" s="64"/>
      <c r="R528" s="64"/>
      <c r="S528" s="64"/>
      <c r="T528" s="65"/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T528" s="17" t="s">
        <v>143</v>
      </c>
      <c r="AU528" s="17" t="s">
        <v>87</v>
      </c>
    </row>
    <row r="529" spans="1:65" s="13" customFormat="1">
      <c r="B529" s="208"/>
      <c r="C529" s="209"/>
      <c r="D529" s="203" t="s">
        <v>147</v>
      </c>
      <c r="E529" s="210" t="s">
        <v>19</v>
      </c>
      <c r="F529" s="211" t="s">
        <v>883</v>
      </c>
      <c r="G529" s="209"/>
      <c r="H529" s="212">
        <v>297</v>
      </c>
      <c r="I529" s="213"/>
      <c r="J529" s="209"/>
      <c r="K529" s="209"/>
      <c r="L529" s="214"/>
      <c r="M529" s="215"/>
      <c r="N529" s="216"/>
      <c r="O529" s="216"/>
      <c r="P529" s="216"/>
      <c r="Q529" s="216"/>
      <c r="R529" s="216"/>
      <c r="S529" s="216"/>
      <c r="T529" s="217"/>
      <c r="AT529" s="218" t="s">
        <v>147</v>
      </c>
      <c r="AU529" s="218" t="s">
        <v>87</v>
      </c>
      <c r="AV529" s="13" t="s">
        <v>87</v>
      </c>
      <c r="AW529" s="13" t="s">
        <v>35</v>
      </c>
      <c r="AX529" s="13" t="s">
        <v>84</v>
      </c>
      <c r="AY529" s="218" t="s">
        <v>133</v>
      </c>
    </row>
    <row r="530" spans="1:65" s="2" customFormat="1" ht="21.75" customHeight="1">
      <c r="A530" s="34"/>
      <c r="B530" s="35"/>
      <c r="C530" s="190" t="s">
        <v>884</v>
      </c>
      <c r="D530" s="190" t="s">
        <v>136</v>
      </c>
      <c r="E530" s="191" t="s">
        <v>885</v>
      </c>
      <c r="F530" s="192" t="s">
        <v>886</v>
      </c>
      <c r="G530" s="193" t="s">
        <v>139</v>
      </c>
      <c r="H530" s="194">
        <v>3641</v>
      </c>
      <c r="I530" s="195"/>
      <c r="J530" s="196">
        <f>ROUND(I530*H530,2)</f>
        <v>0</v>
      </c>
      <c r="K530" s="192" t="s">
        <v>140</v>
      </c>
      <c r="L530" s="39"/>
      <c r="M530" s="197" t="s">
        <v>19</v>
      </c>
      <c r="N530" s="198" t="s">
        <v>47</v>
      </c>
      <c r="O530" s="64"/>
      <c r="P530" s="199">
        <f>O530*H530</f>
        <v>0</v>
      </c>
      <c r="Q530" s="199">
        <v>0</v>
      </c>
      <c r="R530" s="199">
        <f>Q530*H530</f>
        <v>0</v>
      </c>
      <c r="S530" s="199">
        <v>0</v>
      </c>
      <c r="T530" s="200">
        <f>S530*H530</f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201" t="s">
        <v>180</v>
      </c>
      <c r="AT530" s="201" t="s">
        <v>136</v>
      </c>
      <c r="AU530" s="201" t="s">
        <v>87</v>
      </c>
      <c r="AY530" s="17" t="s">
        <v>133</v>
      </c>
      <c r="BE530" s="202">
        <f>IF(N530="základní",J530,0)</f>
        <v>0</v>
      </c>
      <c r="BF530" s="202">
        <f>IF(N530="snížená",J530,0)</f>
        <v>0</v>
      </c>
      <c r="BG530" s="202">
        <f>IF(N530="zákl. přenesená",J530,0)</f>
        <v>0</v>
      </c>
      <c r="BH530" s="202">
        <f>IF(N530="sníž. přenesená",J530,0)</f>
        <v>0</v>
      </c>
      <c r="BI530" s="202">
        <f>IF(N530="nulová",J530,0)</f>
        <v>0</v>
      </c>
      <c r="BJ530" s="17" t="s">
        <v>84</v>
      </c>
      <c r="BK530" s="202">
        <f>ROUND(I530*H530,2)</f>
        <v>0</v>
      </c>
      <c r="BL530" s="17" t="s">
        <v>180</v>
      </c>
      <c r="BM530" s="201" t="s">
        <v>884</v>
      </c>
    </row>
    <row r="531" spans="1:65" s="2" customFormat="1" ht="29.25">
      <c r="A531" s="34"/>
      <c r="B531" s="35"/>
      <c r="C531" s="36"/>
      <c r="D531" s="203" t="s">
        <v>143</v>
      </c>
      <c r="E531" s="36"/>
      <c r="F531" s="204" t="s">
        <v>887</v>
      </c>
      <c r="G531" s="36"/>
      <c r="H531" s="36"/>
      <c r="I531" s="108"/>
      <c r="J531" s="36"/>
      <c r="K531" s="36"/>
      <c r="L531" s="39"/>
      <c r="M531" s="205"/>
      <c r="N531" s="206"/>
      <c r="O531" s="64"/>
      <c r="P531" s="64"/>
      <c r="Q531" s="64"/>
      <c r="R531" s="64"/>
      <c r="S531" s="64"/>
      <c r="T531" s="65"/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T531" s="17" t="s">
        <v>143</v>
      </c>
      <c r="AU531" s="17" t="s">
        <v>87</v>
      </c>
    </row>
    <row r="532" spans="1:65" s="2" customFormat="1" ht="16.5" customHeight="1">
      <c r="A532" s="34"/>
      <c r="B532" s="35"/>
      <c r="C532" s="219" t="s">
        <v>888</v>
      </c>
      <c r="D532" s="219" t="s">
        <v>155</v>
      </c>
      <c r="E532" s="220" t="s">
        <v>889</v>
      </c>
      <c r="F532" s="221" t="s">
        <v>890</v>
      </c>
      <c r="G532" s="222" t="s">
        <v>139</v>
      </c>
      <c r="H532" s="223">
        <v>3641</v>
      </c>
      <c r="I532" s="224"/>
      <c r="J532" s="225">
        <f>ROUND(I532*H532,2)</f>
        <v>0</v>
      </c>
      <c r="K532" s="221" t="s">
        <v>140</v>
      </c>
      <c r="L532" s="226"/>
      <c r="M532" s="227" t="s">
        <v>19</v>
      </c>
      <c r="N532" s="228" t="s">
        <v>47</v>
      </c>
      <c r="O532" s="64"/>
      <c r="P532" s="199">
        <f>O532*H532</f>
        <v>0</v>
      </c>
      <c r="Q532" s="199">
        <v>8.9999999999999998E-4</v>
      </c>
      <c r="R532" s="199">
        <f>Q532*H532</f>
        <v>3.2768999999999999</v>
      </c>
      <c r="S532" s="199">
        <v>0</v>
      </c>
      <c r="T532" s="200">
        <f>S532*H532</f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201" t="s">
        <v>179</v>
      </c>
      <c r="AT532" s="201" t="s">
        <v>155</v>
      </c>
      <c r="AU532" s="201" t="s">
        <v>87</v>
      </c>
      <c r="AY532" s="17" t="s">
        <v>133</v>
      </c>
      <c r="BE532" s="202">
        <f>IF(N532="základní",J532,0)</f>
        <v>0</v>
      </c>
      <c r="BF532" s="202">
        <f>IF(N532="snížená",J532,0)</f>
        <v>0</v>
      </c>
      <c r="BG532" s="202">
        <f>IF(N532="zákl. přenesená",J532,0)</f>
        <v>0</v>
      </c>
      <c r="BH532" s="202">
        <f>IF(N532="sníž. přenesená",J532,0)</f>
        <v>0</v>
      </c>
      <c r="BI532" s="202">
        <f>IF(N532="nulová",J532,0)</f>
        <v>0</v>
      </c>
      <c r="BJ532" s="17" t="s">
        <v>84</v>
      </c>
      <c r="BK532" s="202">
        <f>ROUND(I532*H532,2)</f>
        <v>0</v>
      </c>
      <c r="BL532" s="17" t="s">
        <v>180</v>
      </c>
      <c r="BM532" s="201" t="s">
        <v>888</v>
      </c>
    </row>
    <row r="533" spans="1:65" s="2" customFormat="1">
      <c r="A533" s="34"/>
      <c r="B533" s="35"/>
      <c r="C533" s="36"/>
      <c r="D533" s="203" t="s">
        <v>143</v>
      </c>
      <c r="E533" s="36"/>
      <c r="F533" s="204" t="s">
        <v>890</v>
      </c>
      <c r="G533" s="36"/>
      <c r="H533" s="36"/>
      <c r="I533" s="108"/>
      <c r="J533" s="36"/>
      <c r="K533" s="36"/>
      <c r="L533" s="39"/>
      <c r="M533" s="205"/>
      <c r="N533" s="206"/>
      <c r="O533" s="64"/>
      <c r="P533" s="64"/>
      <c r="Q533" s="64"/>
      <c r="R533" s="64"/>
      <c r="S533" s="64"/>
      <c r="T533" s="65"/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T533" s="17" t="s">
        <v>143</v>
      </c>
      <c r="AU533" s="17" t="s">
        <v>87</v>
      </c>
    </row>
    <row r="534" spans="1:65" s="13" customFormat="1">
      <c r="B534" s="208"/>
      <c r="C534" s="209"/>
      <c r="D534" s="203" t="s">
        <v>147</v>
      </c>
      <c r="E534" s="210" t="s">
        <v>19</v>
      </c>
      <c r="F534" s="211" t="s">
        <v>891</v>
      </c>
      <c r="G534" s="209"/>
      <c r="H534" s="212">
        <v>3641</v>
      </c>
      <c r="I534" s="213"/>
      <c r="J534" s="209"/>
      <c r="K534" s="209"/>
      <c r="L534" s="214"/>
      <c r="M534" s="215"/>
      <c r="N534" s="216"/>
      <c r="O534" s="216"/>
      <c r="P534" s="216"/>
      <c r="Q534" s="216"/>
      <c r="R534" s="216"/>
      <c r="S534" s="216"/>
      <c r="T534" s="217"/>
      <c r="AT534" s="218" t="s">
        <v>147</v>
      </c>
      <c r="AU534" s="218" t="s">
        <v>87</v>
      </c>
      <c r="AV534" s="13" t="s">
        <v>87</v>
      </c>
      <c r="AW534" s="13" t="s">
        <v>35</v>
      </c>
      <c r="AX534" s="13" t="s">
        <v>84</v>
      </c>
      <c r="AY534" s="218" t="s">
        <v>133</v>
      </c>
    </row>
    <row r="535" spans="1:65" s="2" customFormat="1" ht="21.75" customHeight="1">
      <c r="A535" s="34"/>
      <c r="B535" s="35"/>
      <c r="C535" s="190" t="s">
        <v>892</v>
      </c>
      <c r="D535" s="190" t="s">
        <v>136</v>
      </c>
      <c r="E535" s="191" t="s">
        <v>893</v>
      </c>
      <c r="F535" s="192" t="s">
        <v>894</v>
      </c>
      <c r="G535" s="193" t="s">
        <v>139</v>
      </c>
      <c r="H535" s="194">
        <v>594</v>
      </c>
      <c r="I535" s="195"/>
      <c r="J535" s="196">
        <f>ROUND(I535*H535,2)</f>
        <v>0</v>
      </c>
      <c r="K535" s="192" t="s">
        <v>19</v>
      </c>
      <c r="L535" s="39"/>
      <c r="M535" s="197" t="s">
        <v>19</v>
      </c>
      <c r="N535" s="198" t="s">
        <v>47</v>
      </c>
      <c r="O535" s="64"/>
      <c r="P535" s="199">
        <f>O535*H535</f>
        <v>0</v>
      </c>
      <c r="Q535" s="199">
        <v>0</v>
      </c>
      <c r="R535" s="199">
        <f>Q535*H535</f>
        <v>0</v>
      </c>
      <c r="S535" s="199">
        <v>0</v>
      </c>
      <c r="T535" s="200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201" t="s">
        <v>180</v>
      </c>
      <c r="AT535" s="201" t="s">
        <v>136</v>
      </c>
      <c r="AU535" s="201" t="s">
        <v>87</v>
      </c>
      <c r="AY535" s="17" t="s">
        <v>133</v>
      </c>
      <c r="BE535" s="202">
        <f>IF(N535="základní",J535,0)</f>
        <v>0</v>
      </c>
      <c r="BF535" s="202">
        <f>IF(N535="snížená",J535,0)</f>
        <v>0</v>
      </c>
      <c r="BG535" s="202">
        <f>IF(N535="zákl. přenesená",J535,0)</f>
        <v>0</v>
      </c>
      <c r="BH535" s="202">
        <f>IF(N535="sníž. přenesená",J535,0)</f>
        <v>0</v>
      </c>
      <c r="BI535" s="202">
        <f>IF(N535="nulová",J535,0)</f>
        <v>0</v>
      </c>
      <c r="BJ535" s="17" t="s">
        <v>84</v>
      </c>
      <c r="BK535" s="202">
        <f>ROUND(I535*H535,2)</f>
        <v>0</v>
      </c>
      <c r="BL535" s="17" t="s">
        <v>180</v>
      </c>
      <c r="BM535" s="201" t="s">
        <v>892</v>
      </c>
    </row>
    <row r="536" spans="1:65" s="2" customFormat="1" ht="29.25">
      <c r="A536" s="34"/>
      <c r="B536" s="35"/>
      <c r="C536" s="36"/>
      <c r="D536" s="203" t="s">
        <v>143</v>
      </c>
      <c r="E536" s="36"/>
      <c r="F536" s="204" t="s">
        <v>895</v>
      </c>
      <c r="G536" s="36"/>
      <c r="H536" s="36"/>
      <c r="I536" s="108"/>
      <c r="J536" s="36"/>
      <c r="K536" s="36"/>
      <c r="L536" s="39"/>
      <c r="M536" s="205"/>
      <c r="N536" s="206"/>
      <c r="O536" s="64"/>
      <c r="P536" s="64"/>
      <c r="Q536" s="64"/>
      <c r="R536" s="64"/>
      <c r="S536" s="64"/>
      <c r="T536" s="65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T536" s="17" t="s">
        <v>143</v>
      </c>
      <c r="AU536" s="17" t="s">
        <v>87</v>
      </c>
    </row>
    <row r="537" spans="1:65" s="2" customFormat="1" ht="16.5" customHeight="1">
      <c r="A537" s="34"/>
      <c r="B537" s="35"/>
      <c r="C537" s="219" t="s">
        <v>896</v>
      </c>
      <c r="D537" s="219" t="s">
        <v>155</v>
      </c>
      <c r="E537" s="220" t="s">
        <v>897</v>
      </c>
      <c r="F537" s="221" t="s">
        <v>898</v>
      </c>
      <c r="G537" s="222" t="s">
        <v>139</v>
      </c>
      <c r="H537" s="223">
        <v>594</v>
      </c>
      <c r="I537" s="224"/>
      <c r="J537" s="225">
        <f>ROUND(I537*H537,2)</f>
        <v>0</v>
      </c>
      <c r="K537" s="221" t="s">
        <v>19</v>
      </c>
      <c r="L537" s="226"/>
      <c r="M537" s="227" t="s">
        <v>19</v>
      </c>
      <c r="N537" s="228" t="s">
        <v>47</v>
      </c>
      <c r="O537" s="64"/>
      <c r="P537" s="199">
        <f>O537*H537</f>
        <v>0</v>
      </c>
      <c r="Q537" s="199">
        <v>8.8999999999999995E-4</v>
      </c>
      <c r="R537" s="199">
        <f>Q537*H537</f>
        <v>0.52866000000000002</v>
      </c>
      <c r="S537" s="199">
        <v>0</v>
      </c>
      <c r="T537" s="200">
        <f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201" t="s">
        <v>179</v>
      </c>
      <c r="AT537" s="201" t="s">
        <v>155</v>
      </c>
      <c r="AU537" s="201" t="s">
        <v>87</v>
      </c>
      <c r="AY537" s="17" t="s">
        <v>133</v>
      </c>
      <c r="BE537" s="202">
        <f>IF(N537="základní",J537,0)</f>
        <v>0</v>
      </c>
      <c r="BF537" s="202">
        <f>IF(N537="snížená",J537,0)</f>
        <v>0</v>
      </c>
      <c r="BG537" s="202">
        <f>IF(N537="zákl. přenesená",J537,0)</f>
        <v>0</v>
      </c>
      <c r="BH537" s="202">
        <f>IF(N537="sníž. přenesená",J537,0)</f>
        <v>0</v>
      </c>
      <c r="BI537" s="202">
        <f>IF(N537="nulová",J537,0)</f>
        <v>0</v>
      </c>
      <c r="BJ537" s="17" t="s">
        <v>84</v>
      </c>
      <c r="BK537" s="202">
        <f>ROUND(I537*H537,2)</f>
        <v>0</v>
      </c>
      <c r="BL537" s="17" t="s">
        <v>180</v>
      </c>
      <c r="BM537" s="201" t="s">
        <v>896</v>
      </c>
    </row>
    <row r="538" spans="1:65" s="2" customFormat="1">
      <c r="A538" s="34"/>
      <c r="B538" s="35"/>
      <c r="C538" s="36"/>
      <c r="D538" s="203" t="s">
        <v>143</v>
      </c>
      <c r="E538" s="36"/>
      <c r="F538" s="204" t="s">
        <v>898</v>
      </c>
      <c r="G538" s="36"/>
      <c r="H538" s="36"/>
      <c r="I538" s="108"/>
      <c r="J538" s="36"/>
      <c r="K538" s="36"/>
      <c r="L538" s="39"/>
      <c r="M538" s="205"/>
      <c r="N538" s="206"/>
      <c r="O538" s="64"/>
      <c r="P538" s="64"/>
      <c r="Q538" s="64"/>
      <c r="R538" s="64"/>
      <c r="S538" s="64"/>
      <c r="T538" s="65"/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T538" s="17" t="s">
        <v>143</v>
      </c>
      <c r="AU538" s="17" t="s">
        <v>87</v>
      </c>
    </row>
    <row r="539" spans="1:65" s="13" customFormat="1">
      <c r="B539" s="208"/>
      <c r="C539" s="209"/>
      <c r="D539" s="203" t="s">
        <v>147</v>
      </c>
      <c r="E539" s="210" t="s">
        <v>19</v>
      </c>
      <c r="F539" s="211" t="s">
        <v>899</v>
      </c>
      <c r="G539" s="209"/>
      <c r="H539" s="212">
        <v>594</v>
      </c>
      <c r="I539" s="213"/>
      <c r="J539" s="209"/>
      <c r="K539" s="209"/>
      <c r="L539" s="214"/>
      <c r="M539" s="215"/>
      <c r="N539" s="216"/>
      <c r="O539" s="216"/>
      <c r="P539" s="216"/>
      <c r="Q539" s="216"/>
      <c r="R539" s="216"/>
      <c r="S539" s="216"/>
      <c r="T539" s="217"/>
      <c r="AT539" s="218" t="s">
        <v>147</v>
      </c>
      <c r="AU539" s="218" t="s">
        <v>87</v>
      </c>
      <c r="AV539" s="13" t="s">
        <v>87</v>
      </c>
      <c r="AW539" s="13" t="s">
        <v>35</v>
      </c>
      <c r="AX539" s="13" t="s">
        <v>84</v>
      </c>
      <c r="AY539" s="218" t="s">
        <v>133</v>
      </c>
    </row>
    <row r="540" spans="1:65" s="2" customFormat="1" ht="21.75" customHeight="1">
      <c r="A540" s="34"/>
      <c r="B540" s="35"/>
      <c r="C540" s="190" t="s">
        <v>900</v>
      </c>
      <c r="D540" s="190" t="s">
        <v>136</v>
      </c>
      <c r="E540" s="191" t="s">
        <v>901</v>
      </c>
      <c r="F540" s="192" t="s">
        <v>902</v>
      </c>
      <c r="G540" s="193" t="s">
        <v>139</v>
      </c>
      <c r="H540" s="194">
        <v>1697</v>
      </c>
      <c r="I540" s="195"/>
      <c r="J540" s="196">
        <f>ROUND(I540*H540,2)</f>
        <v>0</v>
      </c>
      <c r="K540" s="192" t="s">
        <v>140</v>
      </c>
      <c r="L540" s="39"/>
      <c r="M540" s="197" t="s">
        <v>19</v>
      </c>
      <c r="N540" s="198" t="s">
        <v>47</v>
      </c>
      <c r="O540" s="64"/>
      <c r="P540" s="199">
        <f>O540*H540</f>
        <v>0</v>
      </c>
      <c r="Q540" s="199">
        <v>0</v>
      </c>
      <c r="R540" s="199">
        <f>Q540*H540</f>
        <v>0</v>
      </c>
      <c r="S540" s="199">
        <v>0</v>
      </c>
      <c r="T540" s="200">
        <f>S540*H540</f>
        <v>0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201" t="s">
        <v>180</v>
      </c>
      <c r="AT540" s="201" t="s">
        <v>136</v>
      </c>
      <c r="AU540" s="201" t="s">
        <v>87</v>
      </c>
      <c r="AY540" s="17" t="s">
        <v>133</v>
      </c>
      <c r="BE540" s="202">
        <f>IF(N540="základní",J540,0)</f>
        <v>0</v>
      </c>
      <c r="BF540" s="202">
        <f>IF(N540="snížená",J540,0)</f>
        <v>0</v>
      </c>
      <c r="BG540" s="202">
        <f>IF(N540="zákl. přenesená",J540,0)</f>
        <v>0</v>
      </c>
      <c r="BH540" s="202">
        <f>IF(N540="sníž. přenesená",J540,0)</f>
        <v>0</v>
      </c>
      <c r="BI540" s="202">
        <f>IF(N540="nulová",J540,0)</f>
        <v>0</v>
      </c>
      <c r="BJ540" s="17" t="s">
        <v>84</v>
      </c>
      <c r="BK540" s="202">
        <f>ROUND(I540*H540,2)</f>
        <v>0</v>
      </c>
      <c r="BL540" s="17" t="s">
        <v>180</v>
      </c>
      <c r="BM540" s="201" t="s">
        <v>900</v>
      </c>
    </row>
    <row r="541" spans="1:65" s="2" customFormat="1" ht="29.25">
      <c r="A541" s="34"/>
      <c r="B541" s="35"/>
      <c r="C541" s="36"/>
      <c r="D541" s="203" t="s">
        <v>143</v>
      </c>
      <c r="E541" s="36"/>
      <c r="F541" s="204" t="s">
        <v>903</v>
      </c>
      <c r="G541" s="36"/>
      <c r="H541" s="36"/>
      <c r="I541" s="108"/>
      <c r="J541" s="36"/>
      <c r="K541" s="36"/>
      <c r="L541" s="39"/>
      <c r="M541" s="205"/>
      <c r="N541" s="206"/>
      <c r="O541" s="64"/>
      <c r="P541" s="64"/>
      <c r="Q541" s="64"/>
      <c r="R541" s="64"/>
      <c r="S541" s="64"/>
      <c r="T541" s="65"/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T541" s="17" t="s">
        <v>143</v>
      </c>
      <c r="AU541" s="17" t="s">
        <v>87</v>
      </c>
    </row>
    <row r="542" spans="1:65" s="2" customFormat="1" ht="16.5" customHeight="1">
      <c r="A542" s="34"/>
      <c r="B542" s="35"/>
      <c r="C542" s="219" t="s">
        <v>904</v>
      </c>
      <c r="D542" s="219" t="s">
        <v>155</v>
      </c>
      <c r="E542" s="220" t="s">
        <v>905</v>
      </c>
      <c r="F542" s="221" t="s">
        <v>906</v>
      </c>
      <c r="G542" s="222" t="s">
        <v>139</v>
      </c>
      <c r="H542" s="223">
        <v>192.5</v>
      </c>
      <c r="I542" s="224"/>
      <c r="J542" s="225">
        <f>ROUND(I542*H542,2)</f>
        <v>0</v>
      </c>
      <c r="K542" s="221" t="s">
        <v>19</v>
      </c>
      <c r="L542" s="226"/>
      <c r="M542" s="227" t="s">
        <v>19</v>
      </c>
      <c r="N542" s="228" t="s">
        <v>47</v>
      </c>
      <c r="O542" s="64"/>
      <c r="P542" s="199">
        <f>O542*H542</f>
        <v>0</v>
      </c>
      <c r="Q542" s="199">
        <v>3.4000000000000002E-4</v>
      </c>
      <c r="R542" s="199">
        <f>Q542*H542</f>
        <v>6.5450000000000008E-2</v>
      </c>
      <c r="S542" s="199">
        <v>0</v>
      </c>
      <c r="T542" s="200">
        <f>S542*H542</f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201" t="s">
        <v>179</v>
      </c>
      <c r="AT542" s="201" t="s">
        <v>155</v>
      </c>
      <c r="AU542" s="201" t="s">
        <v>87</v>
      </c>
      <c r="AY542" s="17" t="s">
        <v>133</v>
      </c>
      <c r="BE542" s="202">
        <f>IF(N542="základní",J542,0)</f>
        <v>0</v>
      </c>
      <c r="BF542" s="202">
        <f>IF(N542="snížená",J542,0)</f>
        <v>0</v>
      </c>
      <c r="BG542" s="202">
        <f>IF(N542="zákl. přenesená",J542,0)</f>
        <v>0</v>
      </c>
      <c r="BH542" s="202">
        <f>IF(N542="sníž. přenesená",J542,0)</f>
        <v>0</v>
      </c>
      <c r="BI542" s="202">
        <f>IF(N542="nulová",J542,0)</f>
        <v>0</v>
      </c>
      <c r="BJ542" s="17" t="s">
        <v>84</v>
      </c>
      <c r="BK542" s="202">
        <f>ROUND(I542*H542,2)</f>
        <v>0</v>
      </c>
      <c r="BL542" s="17" t="s">
        <v>180</v>
      </c>
      <c r="BM542" s="201" t="s">
        <v>904</v>
      </c>
    </row>
    <row r="543" spans="1:65" s="2" customFormat="1">
      <c r="A543" s="34"/>
      <c r="B543" s="35"/>
      <c r="C543" s="36"/>
      <c r="D543" s="203" t="s">
        <v>143</v>
      </c>
      <c r="E543" s="36"/>
      <c r="F543" s="204" t="s">
        <v>906</v>
      </c>
      <c r="G543" s="36"/>
      <c r="H543" s="36"/>
      <c r="I543" s="108"/>
      <c r="J543" s="36"/>
      <c r="K543" s="36"/>
      <c r="L543" s="39"/>
      <c r="M543" s="205"/>
      <c r="N543" s="206"/>
      <c r="O543" s="64"/>
      <c r="P543" s="64"/>
      <c r="Q543" s="64"/>
      <c r="R543" s="64"/>
      <c r="S543" s="64"/>
      <c r="T543" s="65"/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T543" s="17" t="s">
        <v>143</v>
      </c>
      <c r="AU543" s="17" t="s">
        <v>87</v>
      </c>
    </row>
    <row r="544" spans="1:65" s="2" customFormat="1" ht="19.5">
      <c r="A544" s="34"/>
      <c r="B544" s="35"/>
      <c r="C544" s="36"/>
      <c r="D544" s="203" t="s">
        <v>161</v>
      </c>
      <c r="E544" s="36"/>
      <c r="F544" s="207" t="s">
        <v>907</v>
      </c>
      <c r="G544" s="36"/>
      <c r="H544" s="36"/>
      <c r="I544" s="108"/>
      <c r="J544" s="36"/>
      <c r="K544" s="36"/>
      <c r="L544" s="39"/>
      <c r="M544" s="205"/>
      <c r="N544" s="206"/>
      <c r="O544" s="64"/>
      <c r="P544" s="64"/>
      <c r="Q544" s="64"/>
      <c r="R544" s="64"/>
      <c r="S544" s="64"/>
      <c r="T544" s="65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T544" s="17" t="s">
        <v>161</v>
      </c>
      <c r="AU544" s="17" t="s">
        <v>87</v>
      </c>
    </row>
    <row r="545" spans="1:65" s="13" customFormat="1">
      <c r="B545" s="208"/>
      <c r="C545" s="209"/>
      <c r="D545" s="203" t="s">
        <v>147</v>
      </c>
      <c r="E545" s="210" t="s">
        <v>19</v>
      </c>
      <c r="F545" s="211" t="s">
        <v>908</v>
      </c>
      <c r="G545" s="209"/>
      <c r="H545" s="212">
        <v>192.5</v>
      </c>
      <c r="I545" s="213"/>
      <c r="J545" s="209"/>
      <c r="K545" s="209"/>
      <c r="L545" s="214"/>
      <c r="M545" s="215"/>
      <c r="N545" s="216"/>
      <c r="O545" s="216"/>
      <c r="P545" s="216"/>
      <c r="Q545" s="216"/>
      <c r="R545" s="216"/>
      <c r="S545" s="216"/>
      <c r="T545" s="217"/>
      <c r="AT545" s="218" t="s">
        <v>147</v>
      </c>
      <c r="AU545" s="218" t="s">
        <v>87</v>
      </c>
      <c r="AV545" s="13" t="s">
        <v>87</v>
      </c>
      <c r="AW545" s="13" t="s">
        <v>35</v>
      </c>
      <c r="AX545" s="13" t="s">
        <v>84</v>
      </c>
      <c r="AY545" s="218" t="s">
        <v>133</v>
      </c>
    </row>
    <row r="546" spans="1:65" s="2" customFormat="1" ht="16.5" customHeight="1">
      <c r="A546" s="34"/>
      <c r="B546" s="35"/>
      <c r="C546" s="219" t="s">
        <v>909</v>
      </c>
      <c r="D546" s="219" t="s">
        <v>155</v>
      </c>
      <c r="E546" s="220" t="s">
        <v>910</v>
      </c>
      <c r="F546" s="221" t="s">
        <v>906</v>
      </c>
      <c r="G546" s="222" t="s">
        <v>139</v>
      </c>
      <c r="H546" s="223">
        <v>740</v>
      </c>
      <c r="I546" s="224"/>
      <c r="J546" s="225">
        <f>ROUND(I546*H546,2)</f>
        <v>0</v>
      </c>
      <c r="K546" s="221" t="s">
        <v>140</v>
      </c>
      <c r="L546" s="226"/>
      <c r="M546" s="227" t="s">
        <v>19</v>
      </c>
      <c r="N546" s="228" t="s">
        <v>47</v>
      </c>
      <c r="O546" s="64"/>
      <c r="P546" s="199">
        <f>O546*H546</f>
        <v>0</v>
      </c>
      <c r="Q546" s="199">
        <v>3.4000000000000002E-4</v>
      </c>
      <c r="R546" s="199">
        <f>Q546*H546</f>
        <v>0.25160000000000005</v>
      </c>
      <c r="S546" s="199">
        <v>0</v>
      </c>
      <c r="T546" s="200">
        <f>S546*H546</f>
        <v>0</v>
      </c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R546" s="201" t="s">
        <v>179</v>
      </c>
      <c r="AT546" s="201" t="s">
        <v>155</v>
      </c>
      <c r="AU546" s="201" t="s">
        <v>87</v>
      </c>
      <c r="AY546" s="17" t="s">
        <v>133</v>
      </c>
      <c r="BE546" s="202">
        <f>IF(N546="základní",J546,0)</f>
        <v>0</v>
      </c>
      <c r="BF546" s="202">
        <f>IF(N546="snížená",J546,0)</f>
        <v>0</v>
      </c>
      <c r="BG546" s="202">
        <f>IF(N546="zákl. přenesená",J546,0)</f>
        <v>0</v>
      </c>
      <c r="BH546" s="202">
        <f>IF(N546="sníž. přenesená",J546,0)</f>
        <v>0</v>
      </c>
      <c r="BI546" s="202">
        <f>IF(N546="nulová",J546,0)</f>
        <v>0</v>
      </c>
      <c r="BJ546" s="17" t="s">
        <v>84</v>
      </c>
      <c r="BK546" s="202">
        <f>ROUND(I546*H546,2)</f>
        <v>0</v>
      </c>
      <c r="BL546" s="17" t="s">
        <v>180</v>
      </c>
      <c r="BM546" s="201" t="s">
        <v>911</v>
      </c>
    </row>
    <row r="547" spans="1:65" s="2" customFormat="1">
      <c r="A547" s="34"/>
      <c r="B547" s="35"/>
      <c r="C547" s="36"/>
      <c r="D547" s="203" t="s">
        <v>143</v>
      </c>
      <c r="E547" s="36"/>
      <c r="F547" s="204" t="s">
        <v>906</v>
      </c>
      <c r="G547" s="36"/>
      <c r="H547" s="36"/>
      <c r="I547" s="108"/>
      <c r="J547" s="36"/>
      <c r="K547" s="36"/>
      <c r="L547" s="39"/>
      <c r="M547" s="205"/>
      <c r="N547" s="206"/>
      <c r="O547" s="64"/>
      <c r="P547" s="64"/>
      <c r="Q547" s="64"/>
      <c r="R547" s="64"/>
      <c r="S547" s="64"/>
      <c r="T547" s="65"/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T547" s="17" t="s">
        <v>143</v>
      </c>
      <c r="AU547" s="17" t="s">
        <v>87</v>
      </c>
    </row>
    <row r="548" spans="1:65" s="2" customFormat="1" ht="19.5">
      <c r="A548" s="34"/>
      <c r="B548" s="35"/>
      <c r="C548" s="36"/>
      <c r="D548" s="203" t="s">
        <v>161</v>
      </c>
      <c r="E548" s="36"/>
      <c r="F548" s="207" t="s">
        <v>912</v>
      </c>
      <c r="G548" s="36"/>
      <c r="H548" s="36"/>
      <c r="I548" s="108"/>
      <c r="J548" s="36"/>
      <c r="K548" s="36"/>
      <c r="L548" s="39"/>
      <c r="M548" s="205"/>
      <c r="N548" s="206"/>
      <c r="O548" s="64"/>
      <c r="P548" s="64"/>
      <c r="Q548" s="64"/>
      <c r="R548" s="64"/>
      <c r="S548" s="64"/>
      <c r="T548" s="65"/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T548" s="17" t="s">
        <v>161</v>
      </c>
      <c r="AU548" s="17" t="s">
        <v>87</v>
      </c>
    </row>
    <row r="549" spans="1:65" s="13" customFormat="1">
      <c r="B549" s="208"/>
      <c r="C549" s="209"/>
      <c r="D549" s="203" t="s">
        <v>147</v>
      </c>
      <c r="E549" s="210" t="s">
        <v>19</v>
      </c>
      <c r="F549" s="211" t="s">
        <v>913</v>
      </c>
      <c r="G549" s="209"/>
      <c r="H549" s="212">
        <v>740</v>
      </c>
      <c r="I549" s="213"/>
      <c r="J549" s="209"/>
      <c r="K549" s="209"/>
      <c r="L549" s="214"/>
      <c r="M549" s="215"/>
      <c r="N549" s="216"/>
      <c r="O549" s="216"/>
      <c r="P549" s="216"/>
      <c r="Q549" s="216"/>
      <c r="R549" s="216"/>
      <c r="S549" s="216"/>
      <c r="T549" s="217"/>
      <c r="AT549" s="218" t="s">
        <v>147</v>
      </c>
      <c r="AU549" s="218" t="s">
        <v>87</v>
      </c>
      <c r="AV549" s="13" t="s">
        <v>87</v>
      </c>
      <c r="AW549" s="13" t="s">
        <v>35</v>
      </c>
      <c r="AX549" s="13" t="s">
        <v>84</v>
      </c>
      <c r="AY549" s="218" t="s">
        <v>133</v>
      </c>
    </row>
    <row r="550" spans="1:65" s="2" customFormat="1" ht="16.5" customHeight="1">
      <c r="A550" s="34"/>
      <c r="B550" s="35"/>
      <c r="C550" s="219" t="s">
        <v>572</v>
      </c>
      <c r="D550" s="219" t="s">
        <v>155</v>
      </c>
      <c r="E550" s="220" t="s">
        <v>914</v>
      </c>
      <c r="F550" s="221" t="s">
        <v>915</v>
      </c>
      <c r="G550" s="222" t="s">
        <v>139</v>
      </c>
      <c r="H550" s="223">
        <v>764.5</v>
      </c>
      <c r="I550" s="224"/>
      <c r="J550" s="225">
        <f>ROUND(I550*H550,2)</f>
        <v>0</v>
      </c>
      <c r="K550" s="221" t="s">
        <v>140</v>
      </c>
      <c r="L550" s="226"/>
      <c r="M550" s="227" t="s">
        <v>19</v>
      </c>
      <c r="N550" s="228" t="s">
        <v>47</v>
      </c>
      <c r="O550" s="64"/>
      <c r="P550" s="199">
        <f>O550*H550</f>
        <v>0</v>
      </c>
      <c r="Q550" s="199">
        <v>5.2999999999999998E-4</v>
      </c>
      <c r="R550" s="199">
        <f>Q550*H550</f>
        <v>0.40518499999999996</v>
      </c>
      <c r="S550" s="199">
        <v>0</v>
      </c>
      <c r="T550" s="200">
        <f>S550*H550</f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201" t="s">
        <v>179</v>
      </c>
      <c r="AT550" s="201" t="s">
        <v>155</v>
      </c>
      <c r="AU550" s="201" t="s">
        <v>87</v>
      </c>
      <c r="AY550" s="17" t="s">
        <v>133</v>
      </c>
      <c r="BE550" s="202">
        <f>IF(N550="základní",J550,0)</f>
        <v>0</v>
      </c>
      <c r="BF550" s="202">
        <f>IF(N550="snížená",J550,0)</f>
        <v>0</v>
      </c>
      <c r="BG550" s="202">
        <f>IF(N550="zákl. přenesená",J550,0)</f>
        <v>0</v>
      </c>
      <c r="BH550" s="202">
        <f>IF(N550="sníž. přenesená",J550,0)</f>
        <v>0</v>
      </c>
      <c r="BI550" s="202">
        <f>IF(N550="nulová",J550,0)</f>
        <v>0</v>
      </c>
      <c r="BJ550" s="17" t="s">
        <v>84</v>
      </c>
      <c r="BK550" s="202">
        <f>ROUND(I550*H550,2)</f>
        <v>0</v>
      </c>
      <c r="BL550" s="17" t="s">
        <v>180</v>
      </c>
      <c r="BM550" s="201" t="s">
        <v>572</v>
      </c>
    </row>
    <row r="551" spans="1:65" s="2" customFormat="1">
      <c r="A551" s="34"/>
      <c r="B551" s="35"/>
      <c r="C551" s="36"/>
      <c r="D551" s="203" t="s">
        <v>143</v>
      </c>
      <c r="E551" s="36"/>
      <c r="F551" s="204" t="s">
        <v>915</v>
      </c>
      <c r="G551" s="36"/>
      <c r="H551" s="36"/>
      <c r="I551" s="108"/>
      <c r="J551" s="36"/>
      <c r="K551" s="36"/>
      <c r="L551" s="39"/>
      <c r="M551" s="205"/>
      <c r="N551" s="206"/>
      <c r="O551" s="64"/>
      <c r="P551" s="64"/>
      <c r="Q551" s="64"/>
      <c r="R551" s="64"/>
      <c r="S551" s="64"/>
      <c r="T551" s="65"/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T551" s="17" t="s">
        <v>143</v>
      </c>
      <c r="AU551" s="17" t="s">
        <v>87</v>
      </c>
    </row>
    <row r="552" spans="1:65" s="2" customFormat="1" ht="19.5">
      <c r="A552" s="34"/>
      <c r="B552" s="35"/>
      <c r="C552" s="36"/>
      <c r="D552" s="203" t="s">
        <v>161</v>
      </c>
      <c r="E552" s="36"/>
      <c r="F552" s="207" t="s">
        <v>907</v>
      </c>
      <c r="G552" s="36"/>
      <c r="H552" s="36"/>
      <c r="I552" s="108"/>
      <c r="J552" s="36"/>
      <c r="K552" s="36"/>
      <c r="L552" s="39"/>
      <c r="M552" s="205"/>
      <c r="N552" s="206"/>
      <c r="O552" s="64"/>
      <c r="P552" s="64"/>
      <c r="Q552" s="64"/>
      <c r="R552" s="64"/>
      <c r="S552" s="64"/>
      <c r="T552" s="65"/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T552" s="17" t="s">
        <v>161</v>
      </c>
      <c r="AU552" s="17" t="s">
        <v>87</v>
      </c>
    </row>
    <row r="553" spans="1:65" s="13" customFormat="1">
      <c r="B553" s="208"/>
      <c r="C553" s="209"/>
      <c r="D553" s="203" t="s">
        <v>147</v>
      </c>
      <c r="E553" s="210" t="s">
        <v>19</v>
      </c>
      <c r="F553" s="211" t="s">
        <v>916</v>
      </c>
      <c r="G553" s="209"/>
      <c r="H553" s="212">
        <v>764.5</v>
      </c>
      <c r="I553" s="213"/>
      <c r="J553" s="209"/>
      <c r="K553" s="209"/>
      <c r="L553" s="214"/>
      <c r="M553" s="215"/>
      <c r="N553" s="216"/>
      <c r="O553" s="216"/>
      <c r="P553" s="216"/>
      <c r="Q553" s="216"/>
      <c r="R553" s="216"/>
      <c r="S553" s="216"/>
      <c r="T553" s="217"/>
      <c r="AT553" s="218" t="s">
        <v>147</v>
      </c>
      <c r="AU553" s="218" t="s">
        <v>87</v>
      </c>
      <c r="AV553" s="13" t="s">
        <v>87</v>
      </c>
      <c r="AW553" s="13" t="s">
        <v>35</v>
      </c>
      <c r="AX553" s="13" t="s">
        <v>84</v>
      </c>
      <c r="AY553" s="218" t="s">
        <v>133</v>
      </c>
    </row>
    <row r="554" spans="1:65" s="2" customFormat="1" ht="33" customHeight="1">
      <c r="A554" s="34"/>
      <c r="B554" s="35"/>
      <c r="C554" s="190" t="s">
        <v>917</v>
      </c>
      <c r="D554" s="190" t="s">
        <v>136</v>
      </c>
      <c r="E554" s="191" t="s">
        <v>918</v>
      </c>
      <c r="F554" s="192" t="s">
        <v>919</v>
      </c>
      <c r="G554" s="193" t="s">
        <v>139</v>
      </c>
      <c r="H554" s="194">
        <v>4356</v>
      </c>
      <c r="I554" s="195"/>
      <c r="J554" s="196">
        <f>ROUND(I554*H554,2)</f>
        <v>0</v>
      </c>
      <c r="K554" s="192" t="s">
        <v>19</v>
      </c>
      <c r="L554" s="39"/>
      <c r="M554" s="197" t="s">
        <v>19</v>
      </c>
      <c r="N554" s="198" t="s">
        <v>47</v>
      </c>
      <c r="O554" s="64"/>
      <c r="P554" s="199">
        <f>O554*H554</f>
        <v>0</v>
      </c>
      <c r="Q554" s="199">
        <v>0</v>
      </c>
      <c r="R554" s="199">
        <f>Q554*H554</f>
        <v>0</v>
      </c>
      <c r="S554" s="199">
        <v>0</v>
      </c>
      <c r="T554" s="200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201" t="s">
        <v>180</v>
      </c>
      <c r="AT554" s="201" t="s">
        <v>136</v>
      </c>
      <c r="AU554" s="201" t="s">
        <v>87</v>
      </c>
      <c r="AY554" s="17" t="s">
        <v>133</v>
      </c>
      <c r="BE554" s="202">
        <f>IF(N554="základní",J554,0)</f>
        <v>0</v>
      </c>
      <c r="BF554" s="202">
        <f>IF(N554="snížená",J554,0)</f>
        <v>0</v>
      </c>
      <c r="BG554" s="202">
        <f>IF(N554="zákl. přenesená",J554,0)</f>
        <v>0</v>
      </c>
      <c r="BH554" s="202">
        <f>IF(N554="sníž. přenesená",J554,0)</f>
        <v>0</v>
      </c>
      <c r="BI554" s="202">
        <f>IF(N554="nulová",J554,0)</f>
        <v>0</v>
      </c>
      <c r="BJ554" s="17" t="s">
        <v>84</v>
      </c>
      <c r="BK554" s="202">
        <f>ROUND(I554*H554,2)</f>
        <v>0</v>
      </c>
      <c r="BL554" s="17" t="s">
        <v>180</v>
      </c>
      <c r="BM554" s="201" t="s">
        <v>917</v>
      </c>
    </row>
    <row r="555" spans="1:65" s="2" customFormat="1" ht="19.5">
      <c r="A555" s="34"/>
      <c r="B555" s="35"/>
      <c r="C555" s="36"/>
      <c r="D555" s="203" t="s">
        <v>143</v>
      </c>
      <c r="E555" s="36"/>
      <c r="F555" s="204" t="s">
        <v>919</v>
      </c>
      <c r="G555" s="36"/>
      <c r="H555" s="36"/>
      <c r="I555" s="108"/>
      <c r="J555" s="36"/>
      <c r="K555" s="36"/>
      <c r="L555" s="39"/>
      <c r="M555" s="205"/>
      <c r="N555" s="206"/>
      <c r="O555" s="64"/>
      <c r="P555" s="64"/>
      <c r="Q555" s="64"/>
      <c r="R555" s="64"/>
      <c r="S555" s="64"/>
      <c r="T555" s="65"/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T555" s="17" t="s">
        <v>143</v>
      </c>
      <c r="AU555" s="17" t="s">
        <v>87</v>
      </c>
    </row>
    <row r="556" spans="1:65" s="2" customFormat="1" ht="16.5" customHeight="1">
      <c r="A556" s="34"/>
      <c r="B556" s="35"/>
      <c r="C556" s="219" t="s">
        <v>920</v>
      </c>
      <c r="D556" s="219" t="s">
        <v>155</v>
      </c>
      <c r="E556" s="220" t="s">
        <v>921</v>
      </c>
      <c r="F556" s="221" t="s">
        <v>922</v>
      </c>
      <c r="G556" s="222" t="s">
        <v>139</v>
      </c>
      <c r="H556" s="223">
        <v>3668.5</v>
      </c>
      <c r="I556" s="224"/>
      <c r="J556" s="225">
        <f>ROUND(I556*H556,2)</f>
        <v>0</v>
      </c>
      <c r="K556" s="221" t="s">
        <v>19</v>
      </c>
      <c r="L556" s="226"/>
      <c r="M556" s="227" t="s">
        <v>19</v>
      </c>
      <c r="N556" s="228" t="s">
        <v>47</v>
      </c>
      <c r="O556" s="64"/>
      <c r="P556" s="199">
        <f>O556*H556</f>
        <v>0</v>
      </c>
      <c r="Q556" s="199">
        <v>5.2999999999999998E-4</v>
      </c>
      <c r="R556" s="199">
        <f>Q556*H556</f>
        <v>1.9443049999999999</v>
      </c>
      <c r="S556" s="199">
        <v>0</v>
      </c>
      <c r="T556" s="200">
        <f>S556*H556</f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201" t="s">
        <v>179</v>
      </c>
      <c r="AT556" s="201" t="s">
        <v>155</v>
      </c>
      <c r="AU556" s="201" t="s">
        <v>87</v>
      </c>
      <c r="AY556" s="17" t="s">
        <v>133</v>
      </c>
      <c r="BE556" s="202">
        <f>IF(N556="základní",J556,0)</f>
        <v>0</v>
      </c>
      <c r="BF556" s="202">
        <f>IF(N556="snížená",J556,0)</f>
        <v>0</v>
      </c>
      <c r="BG556" s="202">
        <f>IF(N556="zákl. přenesená",J556,0)</f>
        <v>0</v>
      </c>
      <c r="BH556" s="202">
        <f>IF(N556="sníž. přenesená",J556,0)</f>
        <v>0</v>
      </c>
      <c r="BI556" s="202">
        <f>IF(N556="nulová",J556,0)</f>
        <v>0</v>
      </c>
      <c r="BJ556" s="17" t="s">
        <v>84</v>
      </c>
      <c r="BK556" s="202">
        <f>ROUND(I556*H556,2)</f>
        <v>0</v>
      </c>
      <c r="BL556" s="17" t="s">
        <v>180</v>
      </c>
      <c r="BM556" s="201" t="s">
        <v>920</v>
      </c>
    </row>
    <row r="557" spans="1:65" s="2" customFormat="1">
      <c r="A557" s="34"/>
      <c r="B557" s="35"/>
      <c r="C557" s="36"/>
      <c r="D557" s="203" t="s">
        <v>143</v>
      </c>
      <c r="E557" s="36"/>
      <c r="F557" s="204" t="s">
        <v>922</v>
      </c>
      <c r="G557" s="36"/>
      <c r="H557" s="36"/>
      <c r="I557" s="108"/>
      <c r="J557" s="36"/>
      <c r="K557" s="36"/>
      <c r="L557" s="39"/>
      <c r="M557" s="205"/>
      <c r="N557" s="206"/>
      <c r="O557" s="64"/>
      <c r="P557" s="64"/>
      <c r="Q557" s="64"/>
      <c r="R557" s="64"/>
      <c r="S557" s="64"/>
      <c r="T557" s="65"/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T557" s="17" t="s">
        <v>143</v>
      </c>
      <c r="AU557" s="17" t="s">
        <v>87</v>
      </c>
    </row>
    <row r="558" spans="1:65" s="13" customFormat="1">
      <c r="B558" s="208"/>
      <c r="C558" s="209"/>
      <c r="D558" s="203" t="s">
        <v>147</v>
      </c>
      <c r="E558" s="210" t="s">
        <v>19</v>
      </c>
      <c r="F558" s="211" t="s">
        <v>923</v>
      </c>
      <c r="G558" s="209"/>
      <c r="H558" s="212">
        <v>3668.5</v>
      </c>
      <c r="I558" s="213"/>
      <c r="J558" s="209"/>
      <c r="K558" s="209"/>
      <c r="L558" s="214"/>
      <c r="M558" s="215"/>
      <c r="N558" s="216"/>
      <c r="O558" s="216"/>
      <c r="P558" s="216"/>
      <c r="Q558" s="216"/>
      <c r="R558" s="216"/>
      <c r="S558" s="216"/>
      <c r="T558" s="217"/>
      <c r="AT558" s="218" t="s">
        <v>147</v>
      </c>
      <c r="AU558" s="218" t="s">
        <v>87</v>
      </c>
      <c r="AV558" s="13" t="s">
        <v>87</v>
      </c>
      <c r="AW558" s="13" t="s">
        <v>35</v>
      </c>
      <c r="AX558" s="13" t="s">
        <v>84</v>
      </c>
      <c r="AY558" s="218" t="s">
        <v>133</v>
      </c>
    </row>
    <row r="559" spans="1:65" s="2" customFormat="1" ht="16.5" customHeight="1">
      <c r="A559" s="34"/>
      <c r="B559" s="35"/>
      <c r="C559" s="219" t="s">
        <v>924</v>
      </c>
      <c r="D559" s="219" t="s">
        <v>155</v>
      </c>
      <c r="E559" s="220" t="s">
        <v>925</v>
      </c>
      <c r="F559" s="221" t="s">
        <v>926</v>
      </c>
      <c r="G559" s="222" t="s">
        <v>139</v>
      </c>
      <c r="H559" s="223">
        <v>280.5</v>
      </c>
      <c r="I559" s="224"/>
      <c r="J559" s="225">
        <f>ROUND(I559*H559,2)</f>
        <v>0</v>
      </c>
      <c r="K559" s="221" t="s">
        <v>19</v>
      </c>
      <c r="L559" s="226"/>
      <c r="M559" s="227" t="s">
        <v>19</v>
      </c>
      <c r="N559" s="228" t="s">
        <v>47</v>
      </c>
      <c r="O559" s="64"/>
      <c r="P559" s="199">
        <f>O559*H559</f>
        <v>0</v>
      </c>
      <c r="Q559" s="199">
        <v>1.16E-3</v>
      </c>
      <c r="R559" s="199">
        <f>Q559*H559</f>
        <v>0.32538</v>
      </c>
      <c r="S559" s="199">
        <v>0</v>
      </c>
      <c r="T559" s="200">
        <f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201" t="s">
        <v>179</v>
      </c>
      <c r="AT559" s="201" t="s">
        <v>155</v>
      </c>
      <c r="AU559" s="201" t="s">
        <v>87</v>
      </c>
      <c r="AY559" s="17" t="s">
        <v>133</v>
      </c>
      <c r="BE559" s="202">
        <f>IF(N559="základní",J559,0)</f>
        <v>0</v>
      </c>
      <c r="BF559" s="202">
        <f>IF(N559="snížená",J559,0)</f>
        <v>0</v>
      </c>
      <c r="BG559" s="202">
        <f>IF(N559="zákl. přenesená",J559,0)</f>
        <v>0</v>
      </c>
      <c r="BH559" s="202">
        <f>IF(N559="sníž. přenesená",J559,0)</f>
        <v>0</v>
      </c>
      <c r="BI559" s="202">
        <f>IF(N559="nulová",J559,0)</f>
        <v>0</v>
      </c>
      <c r="BJ559" s="17" t="s">
        <v>84</v>
      </c>
      <c r="BK559" s="202">
        <f>ROUND(I559*H559,2)</f>
        <v>0</v>
      </c>
      <c r="BL559" s="17" t="s">
        <v>180</v>
      </c>
      <c r="BM559" s="201" t="s">
        <v>924</v>
      </c>
    </row>
    <row r="560" spans="1:65" s="2" customFormat="1">
      <c r="A560" s="34"/>
      <c r="B560" s="35"/>
      <c r="C560" s="36"/>
      <c r="D560" s="203" t="s">
        <v>143</v>
      </c>
      <c r="E560" s="36"/>
      <c r="F560" s="204" t="s">
        <v>926</v>
      </c>
      <c r="G560" s="36"/>
      <c r="H560" s="36"/>
      <c r="I560" s="108"/>
      <c r="J560" s="36"/>
      <c r="K560" s="36"/>
      <c r="L560" s="39"/>
      <c r="M560" s="205"/>
      <c r="N560" s="206"/>
      <c r="O560" s="64"/>
      <c r="P560" s="64"/>
      <c r="Q560" s="64"/>
      <c r="R560" s="64"/>
      <c r="S560" s="64"/>
      <c r="T560" s="65"/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T560" s="17" t="s">
        <v>143</v>
      </c>
      <c r="AU560" s="17" t="s">
        <v>87</v>
      </c>
    </row>
    <row r="561" spans="1:65" s="13" customFormat="1">
      <c r="B561" s="208"/>
      <c r="C561" s="209"/>
      <c r="D561" s="203" t="s">
        <v>147</v>
      </c>
      <c r="E561" s="210" t="s">
        <v>19</v>
      </c>
      <c r="F561" s="211" t="s">
        <v>927</v>
      </c>
      <c r="G561" s="209"/>
      <c r="H561" s="212">
        <v>280.5</v>
      </c>
      <c r="I561" s="213"/>
      <c r="J561" s="209"/>
      <c r="K561" s="209"/>
      <c r="L561" s="214"/>
      <c r="M561" s="215"/>
      <c r="N561" s="216"/>
      <c r="O561" s="216"/>
      <c r="P561" s="216"/>
      <c r="Q561" s="216"/>
      <c r="R561" s="216"/>
      <c r="S561" s="216"/>
      <c r="T561" s="217"/>
      <c r="AT561" s="218" t="s">
        <v>147</v>
      </c>
      <c r="AU561" s="218" t="s">
        <v>87</v>
      </c>
      <c r="AV561" s="13" t="s">
        <v>87</v>
      </c>
      <c r="AW561" s="13" t="s">
        <v>35</v>
      </c>
      <c r="AX561" s="13" t="s">
        <v>84</v>
      </c>
      <c r="AY561" s="218" t="s">
        <v>133</v>
      </c>
    </row>
    <row r="562" spans="1:65" s="2" customFormat="1" ht="16.5" customHeight="1">
      <c r="A562" s="34"/>
      <c r="B562" s="35"/>
      <c r="C562" s="219" t="s">
        <v>928</v>
      </c>
      <c r="D562" s="219" t="s">
        <v>155</v>
      </c>
      <c r="E562" s="220" t="s">
        <v>929</v>
      </c>
      <c r="F562" s="221" t="s">
        <v>930</v>
      </c>
      <c r="G562" s="222" t="s">
        <v>139</v>
      </c>
      <c r="H562" s="223">
        <v>407</v>
      </c>
      <c r="I562" s="224"/>
      <c r="J562" s="225">
        <f>ROUND(I562*H562,2)</f>
        <v>0</v>
      </c>
      <c r="K562" s="221" t="s">
        <v>19</v>
      </c>
      <c r="L562" s="226"/>
      <c r="M562" s="227" t="s">
        <v>19</v>
      </c>
      <c r="N562" s="228" t="s">
        <v>47</v>
      </c>
      <c r="O562" s="64"/>
      <c r="P562" s="199">
        <f>O562*H562</f>
        <v>0</v>
      </c>
      <c r="Q562" s="199">
        <v>1.16E-3</v>
      </c>
      <c r="R562" s="199">
        <f>Q562*H562</f>
        <v>0.47211999999999998</v>
      </c>
      <c r="S562" s="199">
        <v>0</v>
      </c>
      <c r="T562" s="200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201" t="s">
        <v>179</v>
      </c>
      <c r="AT562" s="201" t="s">
        <v>155</v>
      </c>
      <c r="AU562" s="201" t="s">
        <v>87</v>
      </c>
      <c r="AY562" s="17" t="s">
        <v>133</v>
      </c>
      <c r="BE562" s="202">
        <f>IF(N562="základní",J562,0)</f>
        <v>0</v>
      </c>
      <c r="BF562" s="202">
        <f>IF(N562="snížená",J562,0)</f>
        <v>0</v>
      </c>
      <c r="BG562" s="202">
        <f>IF(N562="zákl. přenesená",J562,0)</f>
        <v>0</v>
      </c>
      <c r="BH562" s="202">
        <f>IF(N562="sníž. přenesená",J562,0)</f>
        <v>0</v>
      </c>
      <c r="BI562" s="202">
        <f>IF(N562="nulová",J562,0)</f>
        <v>0</v>
      </c>
      <c r="BJ562" s="17" t="s">
        <v>84</v>
      </c>
      <c r="BK562" s="202">
        <f>ROUND(I562*H562,2)</f>
        <v>0</v>
      </c>
      <c r="BL562" s="17" t="s">
        <v>180</v>
      </c>
      <c r="BM562" s="201" t="s">
        <v>928</v>
      </c>
    </row>
    <row r="563" spans="1:65" s="2" customFormat="1">
      <c r="A563" s="34"/>
      <c r="B563" s="35"/>
      <c r="C563" s="36"/>
      <c r="D563" s="203" t="s">
        <v>143</v>
      </c>
      <c r="E563" s="36"/>
      <c r="F563" s="204" t="s">
        <v>930</v>
      </c>
      <c r="G563" s="36"/>
      <c r="H563" s="36"/>
      <c r="I563" s="108"/>
      <c r="J563" s="36"/>
      <c r="K563" s="36"/>
      <c r="L563" s="39"/>
      <c r="M563" s="205"/>
      <c r="N563" s="206"/>
      <c r="O563" s="64"/>
      <c r="P563" s="64"/>
      <c r="Q563" s="64"/>
      <c r="R563" s="64"/>
      <c r="S563" s="64"/>
      <c r="T563" s="65"/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T563" s="17" t="s">
        <v>143</v>
      </c>
      <c r="AU563" s="17" t="s">
        <v>87</v>
      </c>
    </row>
    <row r="564" spans="1:65" s="13" customFormat="1">
      <c r="B564" s="208"/>
      <c r="C564" s="209"/>
      <c r="D564" s="203" t="s">
        <v>147</v>
      </c>
      <c r="E564" s="210" t="s">
        <v>19</v>
      </c>
      <c r="F564" s="211" t="s">
        <v>931</v>
      </c>
      <c r="G564" s="209"/>
      <c r="H564" s="212">
        <v>407</v>
      </c>
      <c r="I564" s="213"/>
      <c r="J564" s="209"/>
      <c r="K564" s="209"/>
      <c r="L564" s="214"/>
      <c r="M564" s="215"/>
      <c r="N564" s="216"/>
      <c r="O564" s="216"/>
      <c r="P564" s="216"/>
      <c r="Q564" s="216"/>
      <c r="R564" s="216"/>
      <c r="S564" s="216"/>
      <c r="T564" s="217"/>
      <c r="AT564" s="218" t="s">
        <v>147</v>
      </c>
      <c r="AU564" s="218" t="s">
        <v>87</v>
      </c>
      <c r="AV564" s="13" t="s">
        <v>87</v>
      </c>
      <c r="AW564" s="13" t="s">
        <v>35</v>
      </c>
      <c r="AX564" s="13" t="s">
        <v>84</v>
      </c>
      <c r="AY564" s="218" t="s">
        <v>133</v>
      </c>
    </row>
    <row r="565" spans="1:65" s="2" customFormat="1" ht="21.75" customHeight="1">
      <c r="A565" s="34"/>
      <c r="B565" s="35"/>
      <c r="C565" s="190" t="s">
        <v>932</v>
      </c>
      <c r="D565" s="190" t="s">
        <v>136</v>
      </c>
      <c r="E565" s="191" t="s">
        <v>933</v>
      </c>
      <c r="F565" s="192" t="s">
        <v>934</v>
      </c>
      <c r="G565" s="193" t="s">
        <v>139</v>
      </c>
      <c r="H565" s="194">
        <v>264</v>
      </c>
      <c r="I565" s="195"/>
      <c r="J565" s="196">
        <f>ROUND(I565*H565,2)</f>
        <v>0</v>
      </c>
      <c r="K565" s="192" t="s">
        <v>140</v>
      </c>
      <c r="L565" s="39"/>
      <c r="M565" s="197" t="s">
        <v>19</v>
      </c>
      <c r="N565" s="198" t="s">
        <v>47</v>
      </c>
      <c r="O565" s="64"/>
      <c r="P565" s="199">
        <f>O565*H565</f>
        <v>0</v>
      </c>
      <c r="Q565" s="199">
        <v>0</v>
      </c>
      <c r="R565" s="199">
        <f>Q565*H565</f>
        <v>0</v>
      </c>
      <c r="S565" s="199">
        <v>0</v>
      </c>
      <c r="T565" s="200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201" t="s">
        <v>180</v>
      </c>
      <c r="AT565" s="201" t="s">
        <v>136</v>
      </c>
      <c r="AU565" s="201" t="s">
        <v>87</v>
      </c>
      <c r="AY565" s="17" t="s">
        <v>133</v>
      </c>
      <c r="BE565" s="202">
        <f>IF(N565="základní",J565,0)</f>
        <v>0</v>
      </c>
      <c r="BF565" s="202">
        <f>IF(N565="snížená",J565,0)</f>
        <v>0</v>
      </c>
      <c r="BG565" s="202">
        <f>IF(N565="zákl. přenesená",J565,0)</f>
        <v>0</v>
      </c>
      <c r="BH565" s="202">
        <f>IF(N565="sníž. přenesená",J565,0)</f>
        <v>0</v>
      </c>
      <c r="BI565" s="202">
        <f>IF(N565="nulová",J565,0)</f>
        <v>0</v>
      </c>
      <c r="BJ565" s="17" t="s">
        <v>84</v>
      </c>
      <c r="BK565" s="202">
        <f>ROUND(I565*H565,2)</f>
        <v>0</v>
      </c>
      <c r="BL565" s="17" t="s">
        <v>180</v>
      </c>
      <c r="BM565" s="201" t="s">
        <v>932</v>
      </c>
    </row>
    <row r="566" spans="1:65" s="2" customFormat="1" ht="29.25">
      <c r="A566" s="34"/>
      <c r="B566" s="35"/>
      <c r="C566" s="36"/>
      <c r="D566" s="203" t="s">
        <v>143</v>
      </c>
      <c r="E566" s="36"/>
      <c r="F566" s="204" t="s">
        <v>935</v>
      </c>
      <c r="G566" s="36"/>
      <c r="H566" s="36"/>
      <c r="I566" s="108"/>
      <c r="J566" s="36"/>
      <c r="K566" s="36"/>
      <c r="L566" s="39"/>
      <c r="M566" s="205"/>
      <c r="N566" s="206"/>
      <c r="O566" s="64"/>
      <c r="P566" s="64"/>
      <c r="Q566" s="64"/>
      <c r="R566" s="64"/>
      <c r="S566" s="64"/>
      <c r="T566" s="65"/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T566" s="17" t="s">
        <v>143</v>
      </c>
      <c r="AU566" s="17" t="s">
        <v>87</v>
      </c>
    </row>
    <row r="567" spans="1:65" s="2" customFormat="1" ht="16.5" customHeight="1">
      <c r="A567" s="34"/>
      <c r="B567" s="35"/>
      <c r="C567" s="219" t="s">
        <v>936</v>
      </c>
      <c r="D567" s="219" t="s">
        <v>155</v>
      </c>
      <c r="E567" s="220" t="s">
        <v>937</v>
      </c>
      <c r="F567" s="221" t="s">
        <v>938</v>
      </c>
      <c r="G567" s="222" t="s">
        <v>139</v>
      </c>
      <c r="H567" s="223">
        <v>264</v>
      </c>
      <c r="I567" s="224"/>
      <c r="J567" s="225">
        <f>ROUND(I567*H567,2)</f>
        <v>0</v>
      </c>
      <c r="K567" s="221" t="s">
        <v>140</v>
      </c>
      <c r="L567" s="226"/>
      <c r="M567" s="227" t="s">
        <v>19</v>
      </c>
      <c r="N567" s="228" t="s">
        <v>47</v>
      </c>
      <c r="O567" s="64"/>
      <c r="P567" s="199">
        <f>O567*H567</f>
        <v>0</v>
      </c>
      <c r="Q567" s="199">
        <v>2.1000000000000001E-4</v>
      </c>
      <c r="R567" s="199">
        <f>Q567*H567</f>
        <v>5.5440000000000003E-2</v>
      </c>
      <c r="S567" s="199">
        <v>0</v>
      </c>
      <c r="T567" s="200">
        <f>S567*H567</f>
        <v>0</v>
      </c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R567" s="201" t="s">
        <v>179</v>
      </c>
      <c r="AT567" s="201" t="s">
        <v>155</v>
      </c>
      <c r="AU567" s="201" t="s">
        <v>87</v>
      </c>
      <c r="AY567" s="17" t="s">
        <v>133</v>
      </c>
      <c r="BE567" s="202">
        <f>IF(N567="základní",J567,0)</f>
        <v>0</v>
      </c>
      <c r="BF567" s="202">
        <f>IF(N567="snížená",J567,0)</f>
        <v>0</v>
      </c>
      <c r="BG567" s="202">
        <f>IF(N567="zákl. přenesená",J567,0)</f>
        <v>0</v>
      </c>
      <c r="BH567" s="202">
        <f>IF(N567="sníž. přenesená",J567,0)</f>
        <v>0</v>
      </c>
      <c r="BI567" s="202">
        <f>IF(N567="nulová",J567,0)</f>
        <v>0</v>
      </c>
      <c r="BJ567" s="17" t="s">
        <v>84</v>
      </c>
      <c r="BK567" s="202">
        <f>ROUND(I567*H567,2)</f>
        <v>0</v>
      </c>
      <c r="BL567" s="17" t="s">
        <v>180</v>
      </c>
      <c r="BM567" s="201" t="s">
        <v>936</v>
      </c>
    </row>
    <row r="568" spans="1:65" s="2" customFormat="1">
      <c r="A568" s="34"/>
      <c r="B568" s="35"/>
      <c r="C568" s="36"/>
      <c r="D568" s="203" t="s">
        <v>143</v>
      </c>
      <c r="E568" s="36"/>
      <c r="F568" s="204" t="s">
        <v>938</v>
      </c>
      <c r="G568" s="36"/>
      <c r="H568" s="36"/>
      <c r="I568" s="108"/>
      <c r="J568" s="36"/>
      <c r="K568" s="36"/>
      <c r="L568" s="39"/>
      <c r="M568" s="205"/>
      <c r="N568" s="206"/>
      <c r="O568" s="64"/>
      <c r="P568" s="64"/>
      <c r="Q568" s="64"/>
      <c r="R568" s="64"/>
      <c r="S568" s="64"/>
      <c r="T568" s="65"/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T568" s="17" t="s">
        <v>143</v>
      </c>
      <c r="AU568" s="17" t="s">
        <v>87</v>
      </c>
    </row>
    <row r="569" spans="1:65" s="13" customFormat="1">
      <c r="B569" s="208"/>
      <c r="C569" s="209"/>
      <c r="D569" s="203" t="s">
        <v>147</v>
      </c>
      <c r="E569" s="210" t="s">
        <v>19</v>
      </c>
      <c r="F569" s="211" t="s">
        <v>939</v>
      </c>
      <c r="G569" s="209"/>
      <c r="H569" s="212">
        <v>264</v>
      </c>
      <c r="I569" s="213"/>
      <c r="J569" s="209"/>
      <c r="K569" s="209"/>
      <c r="L569" s="214"/>
      <c r="M569" s="215"/>
      <c r="N569" s="216"/>
      <c r="O569" s="216"/>
      <c r="P569" s="216"/>
      <c r="Q569" s="216"/>
      <c r="R569" s="216"/>
      <c r="S569" s="216"/>
      <c r="T569" s="217"/>
      <c r="AT569" s="218" t="s">
        <v>147</v>
      </c>
      <c r="AU569" s="218" t="s">
        <v>87</v>
      </c>
      <c r="AV569" s="13" t="s">
        <v>87</v>
      </c>
      <c r="AW569" s="13" t="s">
        <v>35</v>
      </c>
      <c r="AX569" s="13" t="s">
        <v>84</v>
      </c>
      <c r="AY569" s="218" t="s">
        <v>133</v>
      </c>
    </row>
    <row r="570" spans="1:65" s="2" customFormat="1" ht="21.75" customHeight="1">
      <c r="A570" s="34"/>
      <c r="B570" s="35"/>
      <c r="C570" s="190" t="s">
        <v>940</v>
      </c>
      <c r="D570" s="190" t="s">
        <v>136</v>
      </c>
      <c r="E570" s="191" t="s">
        <v>941</v>
      </c>
      <c r="F570" s="192" t="s">
        <v>942</v>
      </c>
      <c r="G570" s="193" t="s">
        <v>139</v>
      </c>
      <c r="H570" s="194">
        <v>400</v>
      </c>
      <c r="I570" s="195"/>
      <c r="J570" s="196">
        <f>ROUND(I570*H570,2)</f>
        <v>0</v>
      </c>
      <c r="K570" s="192" t="s">
        <v>19</v>
      </c>
      <c r="L570" s="39"/>
      <c r="M570" s="197" t="s">
        <v>19</v>
      </c>
      <c r="N570" s="198" t="s">
        <v>47</v>
      </c>
      <c r="O570" s="64"/>
      <c r="P570" s="199">
        <f>O570*H570</f>
        <v>0</v>
      </c>
      <c r="Q570" s="199">
        <v>0</v>
      </c>
      <c r="R570" s="199">
        <f>Q570*H570</f>
        <v>0</v>
      </c>
      <c r="S570" s="199">
        <v>0</v>
      </c>
      <c r="T570" s="200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201" t="s">
        <v>180</v>
      </c>
      <c r="AT570" s="201" t="s">
        <v>136</v>
      </c>
      <c r="AU570" s="201" t="s">
        <v>87</v>
      </c>
      <c r="AY570" s="17" t="s">
        <v>133</v>
      </c>
      <c r="BE570" s="202">
        <f>IF(N570="základní",J570,0)</f>
        <v>0</v>
      </c>
      <c r="BF570" s="202">
        <f>IF(N570="snížená",J570,0)</f>
        <v>0</v>
      </c>
      <c r="BG570" s="202">
        <f>IF(N570="zákl. přenesená",J570,0)</f>
        <v>0</v>
      </c>
      <c r="BH570" s="202">
        <f>IF(N570="sníž. přenesená",J570,0)</f>
        <v>0</v>
      </c>
      <c r="BI570" s="202">
        <f>IF(N570="nulová",J570,0)</f>
        <v>0</v>
      </c>
      <c r="BJ570" s="17" t="s">
        <v>84</v>
      </c>
      <c r="BK570" s="202">
        <f>ROUND(I570*H570,2)</f>
        <v>0</v>
      </c>
      <c r="BL570" s="17" t="s">
        <v>180</v>
      </c>
      <c r="BM570" s="201" t="s">
        <v>940</v>
      </c>
    </row>
    <row r="571" spans="1:65" s="2" customFormat="1">
      <c r="A571" s="34"/>
      <c r="B571" s="35"/>
      <c r="C571" s="36"/>
      <c r="D571" s="203" t="s">
        <v>143</v>
      </c>
      <c r="E571" s="36"/>
      <c r="F571" s="204" t="s">
        <v>942</v>
      </c>
      <c r="G571" s="36"/>
      <c r="H571" s="36"/>
      <c r="I571" s="108"/>
      <c r="J571" s="36"/>
      <c r="K571" s="36"/>
      <c r="L571" s="39"/>
      <c r="M571" s="205"/>
      <c r="N571" s="206"/>
      <c r="O571" s="64"/>
      <c r="P571" s="64"/>
      <c r="Q571" s="64"/>
      <c r="R571" s="64"/>
      <c r="S571" s="64"/>
      <c r="T571" s="65"/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T571" s="17" t="s">
        <v>143</v>
      </c>
      <c r="AU571" s="17" t="s">
        <v>87</v>
      </c>
    </row>
    <row r="572" spans="1:65" s="2" customFormat="1" ht="21.75" customHeight="1">
      <c r="A572" s="34"/>
      <c r="B572" s="35"/>
      <c r="C572" s="219" t="s">
        <v>943</v>
      </c>
      <c r="D572" s="219" t="s">
        <v>155</v>
      </c>
      <c r="E572" s="220" t="s">
        <v>944</v>
      </c>
      <c r="F572" s="221" t="s">
        <v>945</v>
      </c>
      <c r="G572" s="222" t="s">
        <v>139</v>
      </c>
      <c r="H572" s="223">
        <v>400</v>
      </c>
      <c r="I572" s="224"/>
      <c r="J572" s="225">
        <f>ROUND(I572*H572,2)</f>
        <v>0</v>
      </c>
      <c r="K572" s="221" t="s">
        <v>140</v>
      </c>
      <c r="L572" s="226"/>
      <c r="M572" s="227" t="s">
        <v>19</v>
      </c>
      <c r="N572" s="228" t="s">
        <v>47</v>
      </c>
      <c r="O572" s="64"/>
      <c r="P572" s="199">
        <f>O572*H572</f>
        <v>0</v>
      </c>
      <c r="Q572" s="199">
        <v>9.2000000000000003E-4</v>
      </c>
      <c r="R572" s="199">
        <f>Q572*H572</f>
        <v>0.36799999999999999</v>
      </c>
      <c r="S572" s="199">
        <v>0</v>
      </c>
      <c r="T572" s="200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201" t="s">
        <v>179</v>
      </c>
      <c r="AT572" s="201" t="s">
        <v>155</v>
      </c>
      <c r="AU572" s="201" t="s">
        <v>87</v>
      </c>
      <c r="AY572" s="17" t="s">
        <v>133</v>
      </c>
      <c r="BE572" s="202">
        <f>IF(N572="základní",J572,0)</f>
        <v>0</v>
      </c>
      <c r="BF572" s="202">
        <f>IF(N572="snížená",J572,0)</f>
        <v>0</v>
      </c>
      <c r="BG572" s="202">
        <f>IF(N572="zákl. přenesená",J572,0)</f>
        <v>0</v>
      </c>
      <c r="BH572" s="202">
        <f>IF(N572="sníž. přenesená",J572,0)</f>
        <v>0</v>
      </c>
      <c r="BI572" s="202">
        <f>IF(N572="nulová",J572,0)</f>
        <v>0</v>
      </c>
      <c r="BJ572" s="17" t="s">
        <v>84</v>
      </c>
      <c r="BK572" s="202">
        <f>ROUND(I572*H572,2)</f>
        <v>0</v>
      </c>
      <c r="BL572" s="17" t="s">
        <v>180</v>
      </c>
      <c r="BM572" s="201" t="s">
        <v>943</v>
      </c>
    </row>
    <row r="573" spans="1:65" s="2" customFormat="1" ht="19.5">
      <c r="A573" s="34"/>
      <c r="B573" s="35"/>
      <c r="C573" s="36"/>
      <c r="D573" s="203" t="s">
        <v>143</v>
      </c>
      <c r="E573" s="36"/>
      <c r="F573" s="204" t="s">
        <v>945</v>
      </c>
      <c r="G573" s="36"/>
      <c r="H573" s="36"/>
      <c r="I573" s="108"/>
      <c r="J573" s="36"/>
      <c r="K573" s="36"/>
      <c r="L573" s="39"/>
      <c r="M573" s="205"/>
      <c r="N573" s="206"/>
      <c r="O573" s="64"/>
      <c r="P573" s="64"/>
      <c r="Q573" s="64"/>
      <c r="R573" s="64"/>
      <c r="S573" s="64"/>
      <c r="T573" s="65"/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T573" s="17" t="s">
        <v>143</v>
      </c>
      <c r="AU573" s="17" t="s">
        <v>87</v>
      </c>
    </row>
    <row r="574" spans="1:65" s="13" customFormat="1">
      <c r="B574" s="208"/>
      <c r="C574" s="209"/>
      <c r="D574" s="203" t="s">
        <v>147</v>
      </c>
      <c r="E574" s="210" t="s">
        <v>19</v>
      </c>
      <c r="F574" s="211" t="s">
        <v>946</v>
      </c>
      <c r="G574" s="209"/>
      <c r="H574" s="212">
        <v>400</v>
      </c>
      <c r="I574" s="213"/>
      <c r="J574" s="209"/>
      <c r="K574" s="209"/>
      <c r="L574" s="214"/>
      <c r="M574" s="215"/>
      <c r="N574" s="216"/>
      <c r="O574" s="216"/>
      <c r="P574" s="216"/>
      <c r="Q574" s="216"/>
      <c r="R574" s="216"/>
      <c r="S574" s="216"/>
      <c r="T574" s="217"/>
      <c r="AT574" s="218" t="s">
        <v>147</v>
      </c>
      <c r="AU574" s="218" t="s">
        <v>87</v>
      </c>
      <c r="AV574" s="13" t="s">
        <v>87</v>
      </c>
      <c r="AW574" s="13" t="s">
        <v>35</v>
      </c>
      <c r="AX574" s="13" t="s">
        <v>84</v>
      </c>
      <c r="AY574" s="218" t="s">
        <v>133</v>
      </c>
    </row>
    <row r="575" spans="1:65" s="2" customFormat="1" ht="21.75" customHeight="1">
      <c r="A575" s="34"/>
      <c r="B575" s="35"/>
      <c r="C575" s="190" t="s">
        <v>947</v>
      </c>
      <c r="D575" s="190" t="s">
        <v>136</v>
      </c>
      <c r="E575" s="191" t="s">
        <v>948</v>
      </c>
      <c r="F575" s="192" t="s">
        <v>949</v>
      </c>
      <c r="G575" s="193" t="s">
        <v>139</v>
      </c>
      <c r="H575" s="194">
        <v>7660</v>
      </c>
      <c r="I575" s="195"/>
      <c r="J575" s="196">
        <f>ROUND(I575*H575,2)</f>
        <v>0</v>
      </c>
      <c r="K575" s="192" t="s">
        <v>140</v>
      </c>
      <c r="L575" s="39"/>
      <c r="M575" s="197" t="s">
        <v>19</v>
      </c>
      <c r="N575" s="198" t="s">
        <v>47</v>
      </c>
      <c r="O575" s="64"/>
      <c r="P575" s="199">
        <f>O575*H575</f>
        <v>0</v>
      </c>
      <c r="Q575" s="199">
        <v>0</v>
      </c>
      <c r="R575" s="199">
        <f>Q575*H575</f>
        <v>0</v>
      </c>
      <c r="S575" s="199">
        <v>0</v>
      </c>
      <c r="T575" s="200">
        <f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201" t="s">
        <v>180</v>
      </c>
      <c r="AT575" s="201" t="s">
        <v>136</v>
      </c>
      <c r="AU575" s="201" t="s">
        <v>87</v>
      </c>
      <c r="AY575" s="17" t="s">
        <v>133</v>
      </c>
      <c r="BE575" s="202">
        <f>IF(N575="základní",J575,0)</f>
        <v>0</v>
      </c>
      <c r="BF575" s="202">
        <f>IF(N575="snížená",J575,0)</f>
        <v>0</v>
      </c>
      <c r="BG575" s="202">
        <f>IF(N575="zákl. přenesená",J575,0)</f>
        <v>0</v>
      </c>
      <c r="BH575" s="202">
        <f>IF(N575="sníž. přenesená",J575,0)</f>
        <v>0</v>
      </c>
      <c r="BI575" s="202">
        <f>IF(N575="nulová",J575,0)</f>
        <v>0</v>
      </c>
      <c r="BJ575" s="17" t="s">
        <v>84</v>
      </c>
      <c r="BK575" s="202">
        <f>ROUND(I575*H575,2)</f>
        <v>0</v>
      </c>
      <c r="BL575" s="17" t="s">
        <v>180</v>
      </c>
      <c r="BM575" s="201" t="s">
        <v>947</v>
      </c>
    </row>
    <row r="576" spans="1:65" s="2" customFormat="1">
      <c r="A576" s="34"/>
      <c r="B576" s="35"/>
      <c r="C576" s="36"/>
      <c r="D576" s="203" t="s">
        <v>143</v>
      </c>
      <c r="E576" s="36"/>
      <c r="F576" s="204" t="s">
        <v>949</v>
      </c>
      <c r="G576" s="36"/>
      <c r="H576" s="36"/>
      <c r="I576" s="108"/>
      <c r="J576" s="36"/>
      <c r="K576" s="36"/>
      <c r="L576" s="39"/>
      <c r="M576" s="205"/>
      <c r="N576" s="206"/>
      <c r="O576" s="64"/>
      <c r="P576" s="64"/>
      <c r="Q576" s="64"/>
      <c r="R576" s="64"/>
      <c r="S576" s="64"/>
      <c r="T576" s="65"/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T576" s="17" t="s">
        <v>143</v>
      </c>
      <c r="AU576" s="17" t="s">
        <v>87</v>
      </c>
    </row>
    <row r="577" spans="1:65" s="2" customFormat="1" ht="21.75" customHeight="1">
      <c r="A577" s="34"/>
      <c r="B577" s="35"/>
      <c r="C577" s="219" t="s">
        <v>180</v>
      </c>
      <c r="D577" s="219" t="s">
        <v>155</v>
      </c>
      <c r="E577" s="220" t="s">
        <v>950</v>
      </c>
      <c r="F577" s="221" t="s">
        <v>436</v>
      </c>
      <c r="G577" s="222" t="s">
        <v>139</v>
      </c>
      <c r="H577" s="223">
        <v>500</v>
      </c>
      <c r="I577" s="224"/>
      <c r="J577" s="225">
        <f>ROUND(I577*H577,2)</f>
        <v>0</v>
      </c>
      <c r="K577" s="221" t="s">
        <v>140</v>
      </c>
      <c r="L577" s="226"/>
      <c r="M577" s="227" t="s">
        <v>19</v>
      </c>
      <c r="N577" s="228" t="s">
        <v>47</v>
      </c>
      <c r="O577" s="64"/>
      <c r="P577" s="199">
        <f>O577*H577</f>
        <v>0</v>
      </c>
      <c r="Q577" s="199">
        <v>1.9000000000000001E-4</v>
      </c>
      <c r="R577" s="199">
        <f>Q577*H577</f>
        <v>9.5000000000000001E-2</v>
      </c>
      <c r="S577" s="199">
        <v>0</v>
      </c>
      <c r="T577" s="200">
        <f>S577*H577</f>
        <v>0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201" t="s">
        <v>179</v>
      </c>
      <c r="AT577" s="201" t="s">
        <v>155</v>
      </c>
      <c r="AU577" s="201" t="s">
        <v>87</v>
      </c>
      <c r="AY577" s="17" t="s">
        <v>133</v>
      </c>
      <c r="BE577" s="202">
        <f>IF(N577="základní",J577,0)</f>
        <v>0</v>
      </c>
      <c r="BF577" s="202">
        <f>IF(N577="snížená",J577,0)</f>
        <v>0</v>
      </c>
      <c r="BG577" s="202">
        <f>IF(N577="zákl. přenesená",J577,0)</f>
        <v>0</v>
      </c>
      <c r="BH577" s="202">
        <f>IF(N577="sníž. přenesená",J577,0)</f>
        <v>0</v>
      </c>
      <c r="BI577" s="202">
        <f>IF(N577="nulová",J577,0)</f>
        <v>0</v>
      </c>
      <c r="BJ577" s="17" t="s">
        <v>84</v>
      </c>
      <c r="BK577" s="202">
        <f>ROUND(I577*H577,2)</f>
        <v>0</v>
      </c>
      <c r="BL577" s="17" t="s">
        <v>180</v>
      </c>
      <c r="BM577" s="201" t="s">
        <v>180</v>
      </c>
    </row>
    <row r="578" spans="1:65" s="2" customFormat="1" ht="19.5">
      <c r="A578" s="34"/>
      <c r="B578" s="35"/>
      <c r="C578" s="36"/>
      <c r="D578" s="203" t="s">
        <v>143</v>
      </c>
      <c r="E578" s="36"/>
      <c r="F578" s="204" t="s">
        <v>436</v>
      </c>
      <c r="G578" s="36"/>
      <c r="H578" s="36"/>
      <c r="I578" s="108"/>
      <c r="J578" s="36"/>
      <c r="K578" s="36"/>
      <c r="L578" s="39"/>
      <c r="M578" s="205"/>
      <c r="N578" s="206"/>
      <c r="O578" s="64"/>
      <c r="P578" s="64"/>
      <c r="Q578" s="64"/>
      <c r="R578" s="64"/>
      <c r="S578" s="64"/>
      <c r="T578" s="65"/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T578" s="17" t="s">
        <v>143</v>
      </c>
      <c r="AU578" s="17" t="s">
        <v>87</v>
      </c>
    </row>
    <row r="579" spans="1:65" s="2" customFormat="1" ht="21.75" customHeight="1">
      <c r="A579" s="34"/>
      <c r="B579" s="35"/>
      <c r="C579" s="219" t="s">
        <v>951</v>
      </c>
      <c r="D579" s="219" t="s">
        <v>155</v>
      </c>
      <c r="E579" s="220" t="s">
        <v>952</v>
      </c>
      <c r="F579" s="221" t="s">
        <v>953</v>
      </c>
      <c r="G579" s="222" t="s">
        <v>139</v>
      </c>
      <c r="H579" s="223">
        <v>1010</v>
      </c>
      <c r="I579" s="224"/>
      <c r="J579" s="225">
        <f>ROUND(I579*H579,2)</f>
        <v>0</v>
      </c>
      <c r="K579" s="221" t="s">
        <v>140</v>
      </c>
      <c r="L579" s="226"/>
      <c r="M579" s="227" t="s">
        <v>19</v>
      </c>
      <c r="N579" s="228" t="s">
        <v>47</v>
      </c>
      <c r="O579" s="64"/>
      <c r="P579" s="199">
        <f>O579*H579</f>
        <v>0</v>
      </c>
      <c r="Q579" s="199">
        <v>2.5999999999999998E-4</v>
      </c>
      <c r="R579" s="199">
        <f>Q579*H579</f>
        <v>0.2626</v>
      </c>
      <c r="S579" s="199">
        <v>0</v>
      </c>
      <c r="T579" s="200">
        <f>S579*H579</f>
        <v>0</v>
      </c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R579" s="201" t="s">
        <v>179</v>
      </c>
      <c r="AT579" s="201" t="s">
        <v>155</v>
      </c>
      <c r="AU579" s="201" t="s">
        <v>87</v>
      </c>
      <c r="AY579" s="17" t="s">
        <v>133</v>
      </c>
      <c r="BE579" s="202">
        <f>IF(N579="základní",J579,0)</f>
        <v>0</v>
      </c>
      <c r="BF579" s="202">
        <f>IF(N579="snížená",J579,0)</f>
        <v>0</v>
      </c>
      <c r="BG579" s="202">
        <f>IF(N579="zákl. přenesená",J579,0)</f>
        <v>0</v>
      </c>
      <c r="BH579" s="202">
        <f>IF(N579="sníž. přenesená",J579,0)</f>
        <v>0</v>
      </c>
      <c r="BI579" s="202">
        <f>IF(N579="nulová",J579,0)</f>
        <v>0</v>
      </c>
      <c r="BJ579" s="17" t="s">
        <v>84</v>
      </c>
      <c r="BK579" s="202">
        <f>ROUND(I579*H579,2)</f>
        <v>0</v>
      </c>
      <c r="BL579" s="17" t="s">
        <v>180</v>
      </c>
      <c r="BM579" s="201" t="s">
        <v>951</v>
      </c>
    </row>
    <row r="580" spans="1:65" s="2" customFormat="1" ht="19.5">
      <c r="A580" s="34"/>
      <c r="B580" s="35"/>
      <c r="C580" s="36"/>
      <c r="D580" s="203" t="s">
        <v>143</v>
      </c>
      <c r="E580" s="36"/>
      <c r="F580" s="204" t="s">
        <v>953</v>
      </c>
      <c r="G580" s="36"/>
      <c r="H580" s="36"/>
      <c r="I580" s="108"/>
      <c r="J580" s="36"/>
      <c r="K580" s="36"/>
      <c r="L580" s="39"/>
      <c r="M580" s="205"/>
      <c r="N580" s="206"/>
      <c r="O580" s="64"/>
      <c r="P580" s="64"/>
      <c r="Q580" s="64"/>
      <c r="R580" s="64"/>
      <c r="S580" s="64"/>
      <c r="T580" s="65"/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T580" s="17" t="s">
        <v>143</v>
      </c>
      <c r="AU580" s="17" t="s">
        <v>87</v>
      </c>
    </row>
    <row r="581" spans="1:65" s="13" customFormat="1">
      <c r="B581" s="208"/>
      <c r="C581" s="209"/>
      <c r="D581" s="203" t="s">
        <v>147</v>
      </c>
      <c r="E581" s="210" t="s">
        <v>19</v>
      </c>
      <c r="F581" s="211" t="s">
        <v>954</v>
      </c>
      <c r="G581" s="209"/>
      <c r="H581" s="212">
        <v>1010</v>
      </c>
      <c r="I581" s="213"/>
      <c r="J581" s="209"/>
      <c r="K581" s="209"/>
      <c r="L581" s="214"/>
      <c r="M581" s="215"/>
      <c r="N581" s="216"/>
      <c r="O581" s="216"/>
      <c r="P581" s="216"/>
      <c r="Q581" s="216"/>
      <c r="R581" s="216"/>
      <c r="S581" s="216"/>
      <c r="T581" s="217"/>
      <c r="AT581" s="218" t="s">
        <v>147</v>
      </c>
      <c r="AU581" s="218" t="s">
        <v>87</v>
      </c>
      <c r="AV581" s="13" t="s">
        <v>87</v>
      </c>
      <c r="AW581" s="13" t="s">
        <v>35</v>
      </c>
      <c r="AX581" s="13" t="s">
        <v>84</v>
      </c>
      <c r="AY581" s="218" t="s">
        <v>133</v>
      </c>
    </row>
    <row r="582" spans="1:65" s="2" customFormat="1" ht="21.75" customHeight="1">
      <c r="A582" s="34"/>
      <c r="B582" s="35"/>
      <c r="C582" s="219" t="s">
        <v>955</v>
      </c>
      <c r="D582" s="219" t="s">
        <v>155</v>
      </c>
      <c r="E582" s="220" t="s">
        <v>956</v>
      </c>
      <c r="F582" s="221" t="s">
        <v>957</v>
      </c>
      <c r="G582" s="222" t="s">
        <v>139</v>
      </c>
      <c r="H582" s="223">
        <v>1850</v>
      </c>
      <c r="I582" s="224"/>
      <c r="J582" s="225">
        <f>ROUND(I582*H582,2)</f>
        <v>0</v>
      </c>
      <c r="K582" s="221" t="s">
        <v>140</v>
      </c>
      <c r="L582" s="226"/>
      <c r="M582" s="227" t="s">
        <v>19</v>
      </c>
      <c r="N582" s="228" t="s">
        <v>47</v>
      </c>
      <c r="O582" s="64"/>
      <c r="P582" s="199">
        <f>O582*H582</f>
        <v>0</v>
      </c>
      <c r="Q582" s="199">
        <v>4.2999999999999999E-4</v>
      </c>
      <c r="R582" s="199">
        <f>Q582*H582</f>
        <v>0.79549999999999998</v>
      </c>
      <c r="S582" s="199">
        <v>0</v>
      </c>
      <c r="T582" s="200">
        <f>S582*H582</f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201" t="s">
        <v>179</v>
      </c>
      <c r="AT582" s="201" t="s">
        <v>155</v>
      </c>
      <c r="AU582" s="201" t="s">
        <v>87</v>
      </c>
      <c r="AY582" s="17" t="s">
        <v>133</v>
      </c>
      <c r="BE582" s="202">
        <f>IF(N582="základní",J582,0)</f>
        <v>0</v>
      </c>
      <c r="BF582" s="202">
        <f>IF(N582="snížená",J582,0)</f>
        <v>0</v>
      </c>
      <c r="BG582" s="202">
        <f>IF(N582="zákl. přenesená",J582,0)</f>
        <v>0</v>
      </c>
      <c r="BH582" s="202">
        <f>IF(N582="sníž. přenesená",J582,0)</f>
        <v>0</v>
      </c>
      <c r="BI582" s="202">
        <f>IF(N582="nulová",J582,0)</f>
        <v>0</v>
      </c>
      <c r="BJ582" s="17" t="s">
        <v>84</v>
      </c>
      <c r="BK582" s="202">
        <f>ROUND(I582*H582,2)</f>
        <v>0</v>
      </c>
      <c r="BL582" s="17" t="s">
        <v>180</v>
      </c>
      <c r="BM582" s="201" t="s">
        <v>955</v>
      </c>
    </row>
    <row r="583" spans="1:65" s="2" customFormat="1" ht="19.5">
      <c r="A583" s="34"/>
      <c r="B583" s="35"/>
      <c r="C583" s="36"/>
      <c r="D583" s="203" t="s">
        <v>143</v>
      </c>
      <c r="E583" s="36"/>
      <c r="F583" s="204" t="s">
        <v>957</v>
      </c>
      <c r="G583" s="36"/>
      <c r="H583" s="36"/>
      <c r="I583" s="108"/>
      <c r="J583" s="36"/>
      <c r="K583" s="36"/>
      <c r="L583" s="39"/>
      <c r="M583" s="205"/>
      <c r="N583" s="206"/>
      <c r="O583" s="64"/>
      <c r="P583" s="64"/>
      <c r="Q583" s="64"/>
      <c r="R583" s="64"/>
      <c r="S583" s="64"/>
      <c r="T583" s="65"/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T583" s="17" t="s">
        <v>143</v>
      </c>
      <c r="AU583" s="17" t="s">
        <v>87</v>
      </c>
    </row>
    <row r="584" spans="1:65" s="13" customFormat="1" ht="22.5">
      <c r="B584" s="208"/>
      <c r="C584" s="209"/>
      <c r="D584" s="203" t="s">
        <v>147</v>
      </c>
      <c r="E584" s="210" t="s">
        <v>19</v>
      </c>
      <c r="F584" s="211" t="s">
        <v>958</v>
      </c>
      <c r="G584" s="209"/>
      <c r="H584" s="212">
        <v>1850</v>
      </c>
      <c r="I584" s="213"/>
      <c r="J584" s="209"/>
      <c r="K584" s="209"/>
      <c r="L584" s="214"/>
      <c r="M584" s="215"/>
      <c r="N584" s="216"/>
      <c r="O584" s="216"/>
      <c r="P584" s="216"/>
      <c r="Q584" s="216"/>
      <c r="R584" s="216"/>
      <c r="S584" s="216"/>
      <c r="T584" s="217"/>
      <c r="AT584" s="218" t="s">
        <v>147</v>
      </c>
      <c r="AU584" s="218" t="s">
        <v>87</v>
      </c>
      <c r="AV584" s="13" t="s">
        <v>87</v>
      </c>
      <c r="AW584" s="13" t="s">
        <v>35</v>
      </c>
      <c r="AX584" s="13" t="s">
        <v>84</v>
      </c>
      <c r="AY584" s="218" t="s">
        <v>133</v>
      </c>
    </row>
    <row r="585" spans="1:65" s="2" customFormat="1" ht="21.75" customHeight="1">
      <c r="A585" s="34"/>
      <c r="B585" s="35"/>
      <c r="C585" s="219" t="s">
        <v>170</v>
      </c>
      <c r="D585" s="219" t="s">
        <v>155</v>
      </c>
      <c r="E585" s="220" t="s">
        <v>959</v>
      </c>
      <c r="F585" s="221" t="s">
        <v>960</v>
      </c>
      <c r="G585" s="222" t="s">
        <v>139</v>
      </c>
      <c r="H585" s="223">
        <v>4300</v>
      </c>
      <c r="I585" s="224"/>
      <c r="J585" s="225">
        <f>ROUND(I585*H585,2)</f>
        <v>0</v>
      </c>
      <c r="K585" s="221" t="s">
        <v>140</v>
      </c>
      <c r="L585" s="226"/>
      <c r="M585" s="227" t="s">
        <v>19</v>
      </c>
      <c r="N585" s="228" t="s">
        <v>47</v>
      </c>
      <c r="O585" s="64"/>
      <c r="P585" s="199">
        <f>O585*H585</f>
        <v>0</v>
      </c>
      <c r="Q585" s="199">
        <v>6.8999999999999997E-4</v>
      </c>
      <c r="R585" s="199">
        <f>Q585*H585</f>
        <v>2.9669999999999996</v>
      </c>
      <c r="S585" s="199">
        <v>0</v>
      </c>
      <c r="T585" s="200">
        <f>S585*H585</f>
        <v>0</v>
      </c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R585" s="201" t="s">
        <v>179</v>
      </c>
      <c r="AT585" s="201" t="s">
        <v>155</v>
      </c>
      <c r="AU585" s="201" t="s">
        <v>87</v>
      </c>
      <c r="AY585" s="17" t="s">
        <v>133</v>
      </c>
      <c r="BE585" s="202">
        <f>IF(N585="základní",J585,0)</f>
        <v>0</v>
      </c>
      <c r="BF585" s="202">
        <f>IF(N585="snížená",J585,0)</f>
        <v>0</v>
      </c>
      <c r="BG585" s="202">
        <f>IF(N585="zákl. přenesená",J585,0)</f>
        <v>0</v>
      </c>
      <c r="BH585" s="202">
        <f>IF(N585="sníž. přenesená",J585,0)</f>
        <v>0</v>
      </c>
      <c r="BI585" s="202">
        <f>IF(N585="nulová",J585,0)</f>
        <v>0</v>
      </c>
      <c r="BJ585" s="17" t="s">
        <v>84</v>
      </c>
      <c r="BK585" s="202">
        <f>ROUND(I585*H585,2)</f>
        <v>0</v>
      </c>
      <c r="BL585" s="17" t="s">
        <v>180</v>
      </c>
      <c r="BM585" s="201" t="s">
        <v>170</v>
      </c>
    </row>
    <row r="586" spans="1:65" s="2" customFormat="1" ht="19.5">
      <c r="A586" s="34"/>
      <c r="B586" s="35"/>
      <c r="C586" s="36"/>
      <c r="D586" s="203" t="s">
        <v>143</v>
      </c>
      <c r="E586" s="36"/>
      <c r="F586" s="204" t="s">
        <v>960</v>
      </c>
      <c r="G586" s="36"/>
      <c r="H586" s="36"/>
      <c r="I586" s="108"/>
      <c r="J586" s="36"/>
      <c r="K586" s="36"/>
      <c r="L586" s="39"/>
      <c r="M586" s="205"/>
      <c r="N586" s="206"/>
      <c r="O586" s="64"/>
      <c r="P586" s="64"/>
      <c r="Q586" s="64"/>
      <c r="R586" s="64"/>
      <c r="S586" s="64"/>
      <c r="T586" s="65"/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T586" s="17" t="s">
        <v>143</v>
      </c>
      <c r="AU586" s="17" t="s">
        <v>87</v>
      </c>
    </row>
    <row r="587" spans="1:65" s="13" customFormat="1" ht="22.5">
      <c r="B587" s="208"/>
      <c r="C587" s="209"/>
      <c r="D587" s="203" t="s">
        <v>147</v>
      </c>
      <c r="E587" s="210" t="s">
        <v>19</v>
      </c>
      <c r="F587" s="211" t="s">
        <v>961</v>
      </c>
      <c r="G587" s="209"/>
      <c r="H587" s="212">
        <v>4300</v>
      </c>
      <c r="I587" s="213"/>
      <c r="J587" s="209"/>
      <c r="K587" s="209"/>
      <c r="L587" s="214"/>
      <c r="M587" s="215"/>
      <c r="N587" s="216"/>
      <c r="O587" s="216"/>
      <c r="P587" s="216"/>
      <c r="Q587" s="216"/>
      <c r="R587" s="216"/>
      <c r="S587" s="216"/>
      <c r="T587" s="217"/>
      <c r="AT587" s="218" t="s">
        <v>147</v>
      </c>
      <c r="AU587" s="218" t="s">
        <v>87</v>
      </c>
      <c r="AV587" s="13" t="s">
        <v>87</v>
      </c>
      <c r="AW587" s="13" t="s">
        <v>35</v>
      </c>
      <c r="AX587" s="13" t="s">
        <v>84</v>
      </c>
      <c r="AY587" s="218" t="s">
        <v>133</v>
      </c>
    </row>
    <row r="588" spans="1:65" s="2" customFormat="1" ht="21.75" customHeight="1">
      <c r="A588" s="34"/>
      <c r="B588" s="35"/>
      <c r="C588" s="190" t="s">
        <v>962</v>
      </c>
      <c r="D588" s="190" t="s">
        <v>136</v>
      </c>
      <c r="E588" s="191" t="s">
        <v>963</v>
      </c>
      <c r="F588" s="192" t="s">
        <v>964</v>
      </c>
      <c r="G588" s="193" t="s">
        <v>158</v>
      </c>
      <c r="H588" s="194">
        <v>70</v>
      </c>
      <c r="I588" s="195"/>
      <c r="J588" s="196">
        <f>ROUND(I588*H588,2)</f>
        <v>0</v>
      </c>
      <c r="K588" s="192" t="s">
        <v>19</v>
      </c>
      <c r="L588" s="39"/>
      <c r="M588" s="197" t="s">
        <v>19</v>
      </c>
      <c r="N588" s="198" t="s">
        <v>47</v>
      </c>
      <c r="O588" s="64"/>
      <c r="P588" s="199">
        <f>O588*H588</f>
        <v>0</v>
      </c>
      <c r="Q588" s="199">
        <v>0</v>
      </c>
      <c r="R588" s="199">
        <f>Q588*H588</f>
        <v>0</v>
      </c>
      <c r="S588" s="199">
        <v>0</v>
      </c>
      <c r="T588" s="200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201" t="s">
        <v>180</v>
      </c>
      <c r="AT588" s="201" t="s">
        <v>136</v>
      </c>
      <c r="AU588" s="201" t="s">
        <v>87</v>
      </c>
      <c r="AY588" s="17" t="s">
        <v>133</v>
      </c>
      <c r="BE588" s="202">
        <f>IF(N588="základní",J588,0)</f>
        <v>0</v>
      </c>
      <c r="BF588" s="202">
        <f>IF(N588="snížená",J588,0)</f>
        <v>0</v>
      </c>
      <c r="BG588" s="202">
        <f>IF(N588="zákl. přenesená",J588,0)</f>
        <v>0</v>
      </c>
      <c r="BH588" s="202">
        <f>IF(N588="sníž. přenesená",J588,0)</f>
        <v>0</v>
      </c>
      <c r="BI588" s="202">
        <f>IF(N588="nulová",J588,0)</f>
        <v>0</v>
      </c>
      <c r="BJ588" s="17" t="s">
        <v>84</v>
      </c>
      <c r="BK588" s="202">
        <f>ROUND(I588*H588,2)</f>
        <v>0</v>
      </c>
      <c r="BL588" s="17" t="s">
        <v>180</v>
      </c>
      <c r="BM588" s="201" t="s">
        <v>962</v>
      </c>
    </row>
    <row r="589" spans="1:65" s="2" customFormat="1">
      <c r="A589" s="34"/>
      <c r="B589" s="35"/>
      <c r="C589" s="36"/>
      <c r="D589" s="203" t="s">
        <v>143</v>
      </c>
      <c r="E589" s="36"/>
      <c r="F589" s="204" t="s">
        <v>964</v>
      </c>
      <c r="G589" s="36"/>
      <c r="H589" s="36"/>
      <c r="I589" s="108"/>
      <c r="J589" s="36"/>
      <c r="K589" s="36"/>
      <c r="L589" s="39"/>
      <c r="M589" s="205"/>
      <c r="N589" s="206"/>
      <c r="O589" s="64"/>
      <c r="P589" s="64"/>
      <c r="Q589" s="64"/>
      <c r="R589" s="64"/>
      <c r="S589" s="64"/>
      <c r="T589" s="65"/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T589" s="17" t="s">
        <v>143</v>
      </c>
      <c r="AU589" s="17" t="s">
        <v>87</v>
      </c>
    </row>
    <row r="590" spans="1:65" s="2" customFormat="1" ht="21.75" customHeight="1">
      <c r="A590" s="34"/>
      <c r="B590" s="35"/>
      <c r="C590" s="190" t="s">
        <v>965</v>
      </c>
      <c r="D590" s="190" t="s">
        <v>136</v>
      </c>
      <c r="E590" s="191" t="s">
        <v>966</v>
      </c>
      <c r="F590" s="192" t="s">
        <v>967</v>
      </c>
      <c r="G590" s="193" t="s">
        <v>158</v>
      </c>
      <c r="H590" s="194">
        <v>28</v>
      </c>
      <c r="I590" s="195"/>
      <c r="J590" s="196">
        <f>ROUND(I590*H590,2)</f>
        <v>0</v>
      </c>
      <c r="K590" s="192" t="s">
        <v>19</v>
      </c>
      <c r="L590" s="39"/>
      <c r="M590" s="197" t="s">
        <v>19</v>
      </c>
      <c r="N590" s="198" t="s">
        <v>47</v>
      </c>
      <c r="O590" s="64"/>
      <c r="P590" s="199">
        <f>O590*H590</f>
        <v>0</v>
      </c>
      <c r="Q590" s="199">
        <v>0</v>
      </c>
      <c r="R590" s="199">
        <f>Q590*H590</f>
        <v>0</v>
      </c>
      <c r="S590" s="199">
        <v>0</v>
      </c>
      <c r="T590" s="200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201" t="s">
        <v>180</v>
      </c>
      <c r="AT590" s="201" t="s">
        <v>136</v>
      </c>
      <c r="AU590" s="201" t="s">
        <v>87</v>
      </c>
      <c r="AY590" s="17" t="s">
        <v>133</v>
      </c>
      <c r="BE590" s="202">
        <f>IF(N590="základní",J590,0)</f>
        <v>0</v>
      </c>
      <c r="BF590" s="202">
        <f>IF(N590="snížená",J590,0)</f>
        <v>0</v>
      </c>
      <c r="BG590" s="202">
        <f>IF(N590="zákl. přenesená",J590,0)</f>
        <v>0</v>
      </c>
      <c r="BH590" s="202">
        <f>IF(N590="sníž. přenesená",J590,0)</f>
        <v>0</v>
      </c>
      <c r="BI590" s="202">
        <f>IF(N590="nulová",J590,0)</f>
        <v>0</v>
      </c>
      <c r="BJ590" s="17" t="s">
        <v>84</v>
      </c>
      <c r="BK590" s="202">
        <f>ROUND(I590*H590,2)</f>
        <v>0</v>
      </c>
      <c r="BL590" s="17" t="s">
        <v>180</v>
      </c>
      <c r="BM590" s="201" t="s">
        <v>965</v>
      </c>
    </row>
    <row r="591" spans="1:65" s="2" customFormat="1" ht="19.5">
      <c r="A591" s="34"/>
      <c r="B591" s="35"/>
      <c r="C591" s="36"/>
      <c r="D591" s="203" t="s">
        <v>143</v>
      </c>
      <c r="E591" s="36"/>
      <c r="F591" s="204" t="s">
        <v>968</v>
      </c>
      <c r="G591" s="36"/>
      <c r="H591" s="36"/>
      <c r="I591" s="108"/>
      <c r="J591" s="36"/>
      <c r="K591" s="36"/>
      <c r="L591" s="39"/>
      <c r="M591" s="205"/>
      <c r="N591" s="206"/>
      <c r="O591" s="64"/>
      <c r="P591" s="64"/>
      <c r="Q591" s="64"/>
      <c r="R591" s="64"/>
      <c r="S591" s="64"/>
      <c r="T591" s="65"/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T591" s="17" t="s">
        <v>143</v>
      </c>
      <c r="AU591" s="17" t="s">
        <v>87</v>
      </c>
    </row>
    <row r="592" spans="1:65" s="2" customFormat="1" ht="39">
      <c r="A592" s="34"/>
      <c r="B592" s="35"/>
      <c r="C592" s="36"/>
      <c r="D592" s="203" t="s">
        <v>161</v>
      </c>
      <c r="E592" s="36"/>
      <c r="F592" s="207" t="s">
        <v>969</v>
      </c>
      <c r="G592" s="36"/>
      <c r="H592" s="36"/>
      <c r="I592" s="108"/>
      <c r="J592" s="36"/>
      <c r="K592" s="36"/>
      <c r="L592" s="39"/>
      <c r="M592" s="205"/>
      <c r="N592" s="206"/>
      <c r="O592" s="64"/>
      <c r="P592" s="64"/>
      <c r="Q592" s="64"/>
      <c r="R592" s="64"/>
      <c r="S592" s="64"/>
      <c r="T592" s="65"/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T592" s="17" t="s">
        <v>161</v>
      </c>
      <c r="AU592" s="17" t="s">
        <v>87</v>
      </c>
    </row>
    <row r="593" spans="1:65" s="2" customFormat="1" ht="21.75" customHeight="1">
      <c r="A593" s="34"/>
      <c r="B593" s="35"/>
      <c r="C593" s="190" t="s">
        <v>970</v>
      </c>
      <c r="D593" s="190" t="s">
        <v>136</v>
      </c>
      <c r="E593" s="191" t="s">
        <v>971</v>
      </c>
      <c r="F593" s="192" t="s">
        <v>972</v>
      </c>
      <c r="G593" s="193" t="s">
        <v>158</v>
      </c>
      <c r="H593" s="194">
        <v>28</v>
      </c>
      <c r="I593" s="195"/>
      <c r="J593" s="196">
        <f>ROUND(I593*H593,2)</f>
        <v>0</v>
      </c>
      <c r="K593" s="192" t="s">
        <v>19</v>
      </c>
      <c r="L593" s="39"/>
      <c r="M593" s="197" t="s">
        <v>19</v>
      </c>
      <c r="N593" s="198" t="s">
        <v>47</v>
      </c>
      <c r="O593" s="64"/>
      <c r="P593" s="199">
        <f>O593*H593</f>
        <v>0</v>
      </c>
      <c r="Q593" s="199">
        <v>0</v>
      </c>
      <c r="R593" s="199">
        <f>Q593*H593</f>
        <v>0</v>
      </c>
      <c r="S593" s="199">
        <v>0</v>
      </c>
      <c r="T593" s="200">
        <f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201" t="s">
        <v>180</v>
      </c>
      <c r="AT593" s="201" t="s">
        <v>136</v>
      </c>
      <c r="AU593" s="201" t="s">
        <v>87</v>
      </c>
      <c r="AY593" s="17" t="s">
        <v>133</v>
      </c>
      <c r="BE593" s="202">
        <f>IF(N593="základní",J593,0)</f>
        <v>0</v>
      </c>
      <c r="BF593" s="202">
        <f>IF(N593="snížená",J593,0)</f>
        <v>0</v>
      </c>
      <c r="BG593" s="202">
        <f>IF(N593="zákl. přenesená",J593,0)</f>
        <v>0</v>
      </c>
      <c r="BH593" s="202">
        <f>IF(N593="sníž. přenesená",J593,0)</f>
        <v>0</v>
      </c>
      <c r="BI593" s="202">
        <f>IF(N593="nulová",J593,0)</f>
        <v>0</v>
      </c>
      <c r="BJ593" s="17" t="s">
        <v>84</v>
      </c>
      <c r="BK593" s="202">
        <f>ROUND(I593*H593,2)</f>
        <v>0</v>
      </c>
      <c r="BL593" s="17" t="s">
        <v>180</v>
      </c>
      <c r="BM593" s="201" t="s">
        <v>970</v>
      </c>
    </row>
    <row r="594" spans="1:65" s="2" customFormat="1" ht="19.5">
      <c r="A594" s="34"/>
      <c r="B594" s="35"/>
      <c r="C594" s="36"/>
      <c r="D594" s="203" t="s">
        <v>143</v>
      </c>
      <c r="E594" s="36"/>
      <c r="F594" s="204" t="s">
        <v>973</v>
      </c>
      <c r="G594" s="36"/>
      <c r="H594" s="36"/>
      <c r="I594" s="108"/>
      <c r="J594" s="36"/>
      <c r="K594" s="36"/>
      <c r="L594" s="39"/>
      <c r="M594" s="205"/>
      <c r="N594" s="206"/>
      <c r="O594" s="64"/>
      <c r="P594" s="64"/>
      <c r="Q594" s="64"/>
      <c r="R594" s="64"/>
      <c r="S594" s="64"/>
      <c r="T594" s="65"/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T594" s="17" t="s">
        <v>143</v>
      </c>
      <c r="AU594" s="17" t="s">
        <v>87</v>
      </c>
    </row>
    <row r="595" spans="1:65" s="2" customFormat="1" ht="39">
      <c r="A595" s="34"/>
      <c r="B595" s="35"/>
      <c r="C595" s="36"/>
      <c r="D595" s="203" t="s">
        <v>161</v>
      </c>
      <c r="E595" s="36"/>
      <c r="F595" s="207" t="s">
        <v>969</v>
      </c>
      <c r="G595" s="36"/>
      <c r="H595" s="36"/>
      <c r="I595" s="108"/>
      <c r="J595" s="36"/>
      <c r="K595" s="36"/>
      <c r="L595" s="39"/>
      <c r="M595" s="205"/>
      <c r="N595" s="206"/>
      <c r="O595" s="64"/>
      <c r="P595" s="64"/>
      <c r="Q595" s="64"/>
      <c r="R595" s="64"/>
      <c r="S595" s="64"/>
      <c r="T595" s="65"/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T595" s="17" t="s">
        <v>161</v>
      </c>
      <c r="AU595" s="17" t="s">
        <v>87</v>
      </c>
    </row>
    <row r="596" spans="1:65" s="2" customFormat="1" ht="16.5" customHeight="1">
      <c r="A596" s="34"/>
      <c r="B596" s="35"/>
      <c r="C596" s="190" t="s">
        <v>974</v>
      </c>
      <c r="D596" s="190" t="s">
        <v>136</v>
      </c>
      <c r="E596" s="191" t="s">
        <v>975</v>
      </c>
      <c r="F596" s="192" t="s">
        <v>976</v>
      </c>
      <c r="G596" s="193" t="s">
        <v>158</v>
      </c>
      <c r="H596" s="194">
        <v>28</v>
      </c>
      <c r="I596" s="195"/>
      <c r="J596" s="196">
        <f>ROUND(I596*H596,2)</f>
        <v>0</v>
      </c>
      <c r="K596" s="192" t="s">
        <v>19</v>
      </c>
      <c r="L596" s="39"/>
      <c r="M596" s="197" t="s">
        <v>19</v>
      </c>
      <c r="N596" s="198" t="s">
        <v>47</v>
      </c>
      <c r="O596" s="64"/>
      <c r="P596" s="199">
        <f>O596*H596</f>
        <v>0</v>
      </c>
      <c r="Q596" s="199">
        <v>0</v>
      </c>
      <c r="R596" s="199">
        <f>Q596*H596</f>
        <v>0</v>
      </c>
      <c r="S596" s="199">
        <v>0</v>
      </c>
      <c r="T596" s="200">
        <f>S596*H596</f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201" t="s">
        <v>180</v>
      </c>
      <c r="AT596" s="201" t="s">
        <v>136</v>
      </c>
      <c r="AU596" s="201" t="s">
        <v>87</v>
      </c>
      <c r="AY596" s="17" t="s">
        <v>133</v>
      </c>
      <c r="BE596" s="202">
        <f>IF(N596="základní",J596,0)</f>
        <v>0</v>
      </c>
      <c r="BF596" s="202">
        <f>IF(N596="snížená",J596,0)</f>
        <v>0</v>
      </c>
      <c r="BG596" s="202">
        <f>IF(N596="zákl. přenesená",J596,0)</f>
        <v>0</v>
      </c>
      <c r="BH596" s="202">
        <f>IF(N596="sníž. přenesená",J596,0)</f>
        <v>0</v>
      </c>
      <c r="BI596" s="202">
        <f>IF(N596="nulová",J596,0)</f>
        <v>0</v>
      </c>
      <c r="BJ596" s="17" t="s">
        <v>84</v>
      </c>
      <c r="BK596" s="202">
        <f>ROUND(I596*H596,2)</f>
        <v>0</v>
      </c>
      <c r="BL596" s="17" t="s">
        <v>180</v>
      </c>
      <c r="BM596" s="201" t="s">
        <v>974</v>
      </c>
    </row>
    <row r="597" spans="1:65" s="2" customFormat="1">
      <c r="A597" s="34"/>
      <c r="B597" s="35"/>
      <c r="C597" s="36"/>
      <c r="D597" s="203" t="s">
        <v>143</v>
      </c>
      <c r="E597" s="36"/>
      <c r="F597" s="204" t="s">
        <v>976</v>
      </c>
      <c r="G597" s="36"/>
      <c r="H597" s="36"/>
      <c r="I597" s="108"/>
      <c r="J597" s="36"/>
      <c r="K597" s="36"/>
      <c r="L597" s="39"/>
      <c r="M597" s="205"/>
      <c r="N597" s="206"/>
      <c r="O597" s="64"/>
      <c r="P597" s="64"/>
      <c r="Q597" s="64"/>
      <c r="R597" s="64"/>
      <c r="S597" s="64"/>
      <c r="T597" s="65"/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T597" s="17" t="s">
        <v>143</v>
      </c>
      <c r="AU597" s="17" t="s">
        <v>87</v>
      </c>
    </row>
    <row r="598" spans="1:65" s="2" customFormat="1" ht="39">
      <c r="A598" s="34"/>
      <c r="B598" s="35"/>
      <c r="C598" s="36"/>
      <c r="D598" s="203" t="s">
        <v>161</v>
      </c>
      <c r="E598" s="36"/>
      <c r="F598" s="207" t="s">
        <v>969</v>
      </c>
      <c r="G598" s="36"/>
      <c r="H598" s="36"/>
      <c r="I598" s="108"/>
      <c r="J598" s="36"/>
      <c r="K598" s="36"/>
      <c r="L598" s="39"/>
      <c r="M598" s="205"/>
      <c r="N598" s="206"/>
      <c r="O598" s="64"/>
      <c r="P598" s="64"/>
      <c r="Q598" s="64"/>
      <c r="R598" s="64"/>
      <c r="S598" s="64"/>
      <c r="T598" s="65"/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T598" s="17" t="s">
        <v>161</v>
      </c>
      <c r="AU598" s="17" t="s">
        <v>87</v>
      </c>
    </row>
    <row r="599" spans="1:65" s="2" customFormat="1" ht="16.5" customHeight="1">
      <c r="A599" s="34"/>
      <c r="B599" s="35"/>
      <c r="C599" s="190" t="s">
        <v>977</v>
      </c>
      <c r="D599" s="190" t="s">
        <v>136</v>
      </c>
      <c r="E599" s="191" t="s">
        <v>978</v>
      </c>
      <c r="F599" s="192" t="s">
        <v>979</v>
      </c>
      <c r="G599" s="193" t="s">
        <v>158</v>
      </c>
      <c r="H599" s="194">
        <v>28</v>
      </c>
      <c r="I599" s="195"/>
      <c r="J599" s="196">
        <f>ROUND(I599*H599,2)</f>
        <v>0</v>
      </c>
      <c r="K599" s="192" t="s">
        <v>19</v>
      </c>
      <c r="L599" s="39"/>
      <c r="M599" s="197" t="s">
        <v>19</v>
      </c>
      <c r="N599" s="198" t="s">
        <v>47</v>
      </c>
      <c r="O599" s="64"/>
      <c r="P599" s="199">
        <f>O599*H599</f>
        <v>0</v>
      </c>
      <c r="Q599" s="199">
        <v>0</v>
      </c>
      <c r="R599" s="199">
        <f>Q599*H599</f>
        <v>0</v>
      </c>
      <c r="S599" s="199">
        <v>0</v>
      </c>
      <c r="T599" s="200">
        <f>S599*H599</f>
        <v>0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201" t="s">
        <v>180</v>
      </c>
      <c r="AT599" s="201" t="s">
        <v>136</v>
      </c>
      <c r="AU599" s="201" t="s">
        <v>87</v>
      </c>
      <c r="AY599" s="17" t="s">
        <v>133</v>
      </c>
      <c r="BE599" s="202">
        <f>IF(N599="základní",J599,0)</f>
        <v>0</v>
      </c>
      <c r="BF599" s="202">
        <f>IF(N599="snížená",J599,0)</f>
        <v>0</v>
      </c>
      <c r="BG599" s="202">
        <f>IF(N599="zákl. přenesená",J599,0)</f>
        <v>0</v>
      </c>
      <c r="BH599" s="202">
        <f>IF(N599="sníž. přenesená",J599,0)</f>
        <v>0</v>
      </c>
      <c r="BI599" s="202">
        <f>IF(N599="nulová",J599,0)</f>
        <v>0</v>
      </c>
      <c r="BJ599" s="17" t="s">
        <v>84</v>
      </c>
      <c r="BK599" s="202">
        <f>ROUND(I599*H599,2)</f>
        <v>0</v>
      </c>
      <c r="BL599" s="17" t="s">
        <v>180</v>
      </c>
      <c r="BM599" s="201" t="s">
        <v>977</v>
      </c>
    </row>
    <row r="600" spans="1:65" s="2" customFormat="1">
      <c r="A600" s="34"/>
      <c r="B600" s="35"/>
      <c r="C600" s="36"/>
      <c r="D600" s="203" t="s">
        <v>143</v>
      </c>
      <c r="E600" s="36"/>
      <c r="F600" s="204" t="s">
        <v>979</v>
      </c>
      <c r="G600" s="36"/>
      <c r="H600" s="36"/>
      <c r="I600" s="108"/>
      <c r="J600" s="36"/>
      <c r="K600" s="36"/>
      <c r="L600" s="39"/>
      <c r="M600" s="205"/>
      <c r="N600" s="206"/>
      <c r="O600" s="64"/>
      <c r="P600" s="64"/>
      <c r="Q600" s="64"/>
      <c r="R600" s="64"/>
      <c r="S600" s="64"/>
      <c r="T600" s="65"/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T600" s="17" t="s">
        <v>143</v>
      </c>
      <c r="AU600" s="17" t="s">
        <v>87</v>
      </c>
    </row>
    <row r="601" spans="1:65" s="2" customFormat="1" ht="39">
      <c r="A601" s="34"/>
      <c r="B601" s="35"/>
      <c r="C601" s="36"/>
      <c r="D601" s="203" t="s">
        <v>161</v>
      </c>
      <c r="E601" s="36"/>
      <c r="F601" s="207" t="s">
        <v>969</v>
      </c>
      <c r="G601" s="36"/>
      <c r="H601" s="36"/>
      <c r="I601" s="108"/>
      <c r="J601" s="36"/>
      <c r="K601" s="36"/>
      <c r="L601" s="39"/>
      <c r="M601" s="205"/>
      <c r="N601" s="206"/>
      <c r="O601" s="64"/>
      <c r="P601" s="64"/>
      <c r="Q601" s="64"/>
      <c r="R601" s="64"/>
      <c r="S601" s="64"/>
      <c r="T601" s="65"/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T601" s="17" t="s">
        <v>161</v>
      </c>
      <c r="AU601" s="17" t="s">
        <v>87</v>
      </c>
    </row>
    <row r="602" spans="1:65" s="2" customFormat="1" ht="16.5" customHeight="1">
      <c r="A602" s="34"/>
      <c r="B602" s="35"/>
      <c r="C602" s="190" t="s">
        <v>980</v>
      </c>
      <c r="D602" s="190" t="s">
        <v>136</v>
      </c>
      <c r="E602" s="191" t="s">
        <v>981</v>
      </c>
      <c r="F602" s="192" t="s">
        <v>982</v>
      </c>
      <c r="G602" s="193" t="s">
        <v>158</v>
      </c>
      <c r="H602" s="194">
        <v>28</v>
      </c>
      <c r="I602" s="195"/>
      <c r="J602" s="196">
        <f>ROUND(I602*H602,2)</f>
        <v>0</v>
      </c>
      <c r="K602" s="192" t="s">
        <v>19</v>
      </c>
      <c r="L602" s="39"/>
      <c r="M602" s="197" t="s">
        <v>19</v>
      </c>
      <c r="N602" s="198" t="s">
        <v>47</v>
      </c>
      <c r="O602" s="64"/>
      <c r="P602" s="199">
        <f>O602*H602</f>
        <v>0</v>
      </c>
      <c r="Q602" s="199">
        <v>0</v>
      </c>
      <c r="R602" s="199">
        <f>Q602*H602</f>
        <v>0</v>
      </c>
      <c r="S602" s="199">
        <v>0</v>
      </c>
      <c r="T602" s="200">
        <f>S602*H602</f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201" t="s">
        <v>180</v>
      </c>
      <c r="AT602" s="201" t="s">
        <v>136</v>
      </c>
      <c r="AU602" s="201" t="s">
        <v>87</v>
      </c>
      <c r="AY602" s="17" t="s">
        <v>133</v>
      </c>
      <c r="BE602" s="202">
        <f>IF(N602="základní",J602,0)</f>
        <v>0</v>
      </c>
      <c r="BF602" s="202">
        <f>IF(N602="snížená",J602,0)</f>
        <v>0</v>
      </c>
      <c r="BG602" s="202">
        <f>IF(N602="zákl. přenesená",J602,0)</f>
        <v>0</v>
      </c>
      <c r="BH602" s="202">
        <f>IF(N602="sníž. přenesená",J602,0)</f>
        <v>0</v>
      </c>
      <c r="BI602" s="202">
        <f>IF(N602="nulová",J602,0)</f>
        <v>0</v>
      </c>
      <c r="BJ602" s="17" t="s">
        <v>84</v>
      </c>
      <c r="BK602" s="202">
        <f>ROUND(I602*H602,2)</f>
        <v>0</v>
      </c>
      <c r="BL602" s="17" t="s">
        <v>180</v>
      </c>
      <c r="BM602" s="201" t="s">
        <v>980</v>
      </c>
    </row>
    <row r="603" spans="1:65" s="2" customFormat="1">
      <c r="A603" s="34"/>
      <c r="B603" s="35"/>
      <c r="C603" s="36"/>
      <c r="D603" s="203" t="s">
        <v>143</v>
      </c>
      <c r="E603" s="36"/>
      <c r="F603" s="204" t="s">
        <v>982</v>
      </c>
      <c r="G603" s="36"/>
      <c r="H603" s="36"/>
      <c r="I603" s="108"/>
      <c r="J603" s="36"/>
      <c r="K603" s="36"/>
      <c r="L603" s="39"/>
      <c r="M603" s="205"/>
      <c r="N603" s="206"/>
      <c r="O603" s="64"/>
      <c r="P603" s="64"/>
      <c r="Q603" s="64"/>
      <c r="R603" s="64"/>
      <c r="S603" s="64"/>
      <c r="T603" s="65"/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T603" s="17" t="s">
        <v>143</v>
      </c>
      <c r="AU603" s="17" t="s">
        <v>87</v>
      </c>
    </row>
    <row r="604" spans="1:65" s="2" customFormat="1" ht="39">
      <c r="A604" s="34"/>
      <c r="B604" s="35"/>
      <c r="C604" s="36"/>
      <c r="D604" s="203" t="s">
        <v>161</v>
      </c>
      <c r="E604" s="36"/>
      <c r="F604" s="207" t="s">
        <v>969</v>
      </c>
      <c r="G604" s="36"/>
      <c r="H604" s="36"/>
      <c r="I604" s="108"/>
      <c r="J604" s="36"/>
      <c r="K604" s="36"/>
      <c r="L604" s="39"/>
      <c r="M604" s="205"/>
      <c r="N604" s="206"/>
      <c r="O604" s="64"/>
      <c r="P604" s="64"/>
      <c r="Q604" s="64"/>
      <c r="R604" s="64"/>
      <c r="S604" s="64"/>
      <c r="T604" s="65"/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T604" s="17" t="s">
        <v>161</v>
      </c>
      <c r="AU604" s="17" t="s">
        <v>87</v>
      </c>
    </row>
    <row r="605" spans="1:65" s="2" customFormat="1" ht="21.75" customHeight="1">
      <c r="A605" s="34"/>
      <c r="B605" s="35"/>
      <c r="C605" s="190" t="s">
        <v>983</v>
      </c>
      <c r="D605" s="190" t="s">
        <v>136</v>
      </c>
      <c r="E605" s="191" t="s">
        <v>984</v>
      </c>
      <c r="F605" s="192" t="s">
        <v>985</v>
      </c>
      <c r="G605" s="193" t="s">
        <v>158</v>
      </c>
      <c r="H605" s="194">
        <v>28</v>
      </c>
      <c r="I605" s="195"/>
      <c r="J605" s="196">
        <f>ROUND(I605*H605,2)</f>
        <v>0</v>
      </c>
      <c r="K605" s="192" t="s">
        <v>19</v>
      </c>
      <c r="L605" s="39"/>
      <c r="M605" s="197" t="s">
        <v>19</v>
      </c>
      <c r="N605" s="198" t="s">
        <v>47</v>
      </c>
      <c r="O605" s="64"/>
      <c r="P605" s="199">
        <f>O605*H605</f>
        <v>0</v>
      </c>
      <c r="Q605" s="199">
        <v>0</v>
      </c>
      <c r="R605" s="199">
        <f>Q605*H605</f>
        <v>0</v>
      </c>
      <c r="S605" s="199">
        <v>0</v>
      </c>
      <c r="T605" s="200">
        <f>S605*H605</f>
        <v>0</v>
      </c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R605" s="201" t="s">
        <v>180</v>
      </c>
      <c r="AT605" s="201" t="s">
        <v>136</v>
      </c>
      <c r="AU605" s="201" t="s">
        <v>87</v>
      </c>
      <c r="AY605" s="17" t="s">
        <v>133</v>
      </c>
      <c r="BE605" s="202">
        <f>IF(N605="základní",J605,0)</f>
        <v>0</v>
      </c>
      <c r="BF605" s="202">
        <f>IF(N605="snížená",J605,0)</f>
        <v>0</v>
      </c>
      <c r="BG605" s="202">
        <f>IF(N605="zákl. přenesená",J605,0)</f>
        <v>0</v>
      </c>
      <c r="BH605" s="202">
        <f>IF(N605="sníž. přenesená",J605,0)</f>
        <v>0</v>
      </c>
      <c r="BI605" s="202">
        <f>IF(N605="nulová",J605,0)</f>
        <v>0</v>
      </c>
      <c r="BJ605" s="17" t="s">
        <v>84</v>
      </c>
      <c r="BK605" s="202">
        <f>ROUND(I605*H605,2)</f>
        <v>0</v>
      </c>
      <c r="BL605" s="17" t="s">
        <v>180</v>
      </c>
      <c r="BM605" s="201" t="s">
        <v>983</v>
      </c>
    </row>
    <row r="606" spans="1:65" s="2" customFormat="1" ht="19.5">
      <c r="A606" s="34"/>
      <c r="B606" s="35"/>
      <c r="C606" s="36"/>
      <c r="D606" s="203" t="s">
        <v>143</v>
      </c>
      <c r="E606" s="36"/>
      <c r="F606" s="204" t="s">
        <v>985</v>
      </c>
      <c r="G606" s="36"/>
      <c r="H606" s="36"/>
      <c r="I606" s="108"/>
      <c r="J606" s="36"/>
      <c r="K606" s="36"/>
      <c r="L606" s="39"/>
      <c r="M606" s="205"/>
      <c r="N606" s="206"/>
      <c r="O606" s="64"/>
      <c r="P606" s="64"/>
      <c r="Q606" s="64"/>
      <c r="R606" s="64"/>
      <c r="S606" s="64"/>
      <c r="T606" s="65"/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T606" s="17" t="s">
        <v>143</v>
      </c>
      <c r="AU606" s="17" t="s">
        <v>87</v>
      </c>
    </row>
    <row r="607" spans="1:65" s="2" customFormat="1" ht="39">
      <c r="A607" s="34"/>
      <c r="B607" s="35"/>
      <c r="C607" s="36"/>
      <c r="D607" s="203" t="s">
        <v>161</v>
      </c>
      <c r="E607" s="36"/>
      <c r="F607" s="207" t="s">
        <v>969</v>
      </c>
      <c r="G607" s="36"/>
      <c r="H607" s="36"/>
      <c r="I607" s="108"/>
      <c r="J607" s="36"/>
      <c r="K607" s="36"/>
      <c r="L607" s="39"/>
      <c r="M607" s="205"/>
      <c r="N607" s="206"/>
      <c r="O607" s="64"/>
      <c r="P607" s="64"/>
      <c r="Q607" s="64"/>
      <c r="R607" s="64"/>
      <c r="S607" s="64"/>
      <c r="T607" s="65"/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T607" s="17" t="s">
        <v>161</v>
      </c>
      <c r="AU607" s="17" t="s">
        <v>87</v>
      </c>
    </row>
    <row r="608" spans="1:65" s="2" customFormat="1" ht="21.75" customHeight="1">
      <c r="A608" s="34"/>
      <c r="B608" s="35"/>
      <c r="C608" s="190" t="s">
        <v>986</v>
      </c>
      <c r="D608" s="190" t="s">
        <v>136</v>
      </c>
      <c r="E608" s="191" t="s">
        <v>987</v>
      </c>
      <c r="F608" s="192" t="s">
        <v>988</v>
      </c>
      <c r="G608" s="193" t="s">
        <v>158</v>
      </c>
      <c r="H608" s="194">
        <v>28</v>
      </c>
      <c r="I608" s="195"/>
      <c r="J608" s="196">
        <f>ROUND(I608*H608,2)</f>
        <v>0</v>
      </c>
      <c r="K608" s="192" t="s">
        <v>19</v>
      </c>
      <c r="L608" s="39"/>
      <c r="M608" s="197" t="s">
        <v>19</v>
      </c>
      <c r="N608" s="198" t="s">
        <v>47</v>
      </c>
      <c r="O608" s="64"/>
      <c r="P608" s="199">
        <f>O608*H608</f>
        <v>0</v>
      </c>
      <c r="Q608" s="199">
        <v>0</v>
      </c>
      <c r="R608" s="199">
        <f>Q608*H608</f>
        <v>0</v>
      </c>
      <c r="S608" s="199">
        <v>0</v>
      </c>
      <c r="T608" s="200">
        <f>S608*H608</f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201" t="s">
        <v>180</v>
      </c>
      <c r="AT608" s="201" t="s">
        <v>136</v>
      </c>
      <c r="AU608" s="201" t="s">
        <v>87</v>
      </c>
      <c r="AY608" s="17" t="s">
        <v>133</v>
      </c>
      <c r="BE608" s="202">
        <f>IF(N608="základní",J608,0)</f>
        <v>0</v>
      </c>
      <c r="BF608" s="202">
        <f>IF(N608="snížená",J608,0)</f>
        <v>0</v>
      </c>
      <c r="BG608" s="202">
        <f>IF(N608="zákl. přenesená",J608,0)</f>
        <v>0</v>
      </c>
      <c r="BH608" s="202">
        <f>IF(N608="sníž. přenesená",J608,0)</f>
        <v>0</v>
      </c>
      <c r="BI608" s="202">
        <f>IF(N608="nulová",J608,0)</f>
        <v>0</v>
      </c>
      <c r="BJ608" s="17" t="s">
        <v>84</v>
      </c>
      <c r="BK608" s="202">
        <f>ROUND(I608*H608,2)</f>
        <v>0</v>
      </c>
      <c r="BL608" s="17" t="s">
        <v>180</v>
      </c>
      <c r="BM608" s="201" t="s">
        <v>986</v>
      </c>
    </row>
    <row r="609" spans="1:65" s="2" customFormat="1" ht="19.5">
      <c r="A609" s="34"/>
      <c r="B609" s="35"/>
      <c r="C609" s="36"/>
      <c r="D609" s="203" t="s">
        <v>143</v>
      </c>
      <c r="E609" s="36"/>
      <c r="F609" s="204" t="s">
        <v>988</v>
      </c>
      <c r="G609" s="36"/>
      <c r="H609" s="36"/>
      <c r="I609" s="108"/>
      <c r="J609" s="36"/>
      <c r="K609" s="36"/>
      <c r="L609" s="39"/>
      <c r="M609" s="205"/>
      <c r="N609" s="206"/>
      <c r="O609" s="64"/>
      <c r="P609" s="64"/>
      <c r="Q609" s="64"/>
      <c r="R609" s="64"/>
      <c r="S609" s="64"/>
      <c r="T609" s="65"/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T609" s="17" t="s">
        <v>143</v>
      </c>
      <c r="AU609" s="17" t="s">
        <v>87</v>
      </c>
    </row>
    <row r="610" spans="1:65" s="2" customFormat="1" ht="19.5">
      <c r="A610" s="34"/>
      <c r="B610" s="35"/>
      <c r="C610" s="36"/>
      <c r="D610" s="203" t="s">
        <v>161</v>
      </c>
      <c r="E610" s="36"/>
      <c r="F610" s="207" t="s">
        <v>989</v>
      </c>
      <c r="G610" s="36"/>
      <c r="H610" s="36"/>
      <c r="I610" s="108"/>
      <c r="J610" s="36"/>
      <c r="K610" s="36"/>
      <c r="L610" s="39"/>
      <c r="M610" s="205"/>
      <c r="N610" s="206"/>
      <c r="O610" s="64"/>
      <c r="P610" s="64"/>
      <c r="Q610" s="64"/>
      <c r="R610" s="64"/>
      <c r="S610" s="64"/>
      <c r="T610" s="65"/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T610" s="17" t="s">
        <v>161</v>
      </c>
      <c r="AU610" s="17" t="s">
        <v>87</v>
      </c>
    </row>
    <row r="611" spans="1:65" s="2" customFormat="1" ht="21.75" customHeight="1">
      <c r="A611" s="34"/>
      <c r="B611" s="35"/>
      <c r="C611" s="190" t="s">
        <v>990</v>
      </c>
      <c r="D611" s="190" t="s">
        <v>136</v>
      </c>
      <c r="E611" s="191" t="s">
        <v>991</v>
      </c>
      <c r="F611" s="192" t="s">
        <v>992</v>
      </c>
      <c r="G611" s="193" t="s">
        <v>158</v>
      </c>
      <c r="H611" s="194">
        <v>28</v>
      </c>
      <c r="I611" s="195"/>
      <c r="J611" s="196">
        <f>ROUND(I611*H611,2)</f>
        <v>0</v>
      </c>
      <c r="K611" s="192" t="s">
        <v>19</v>
      </c>
      <c r="L611" s="39"/>
      <c r="M611" s="197" t="s">
        <v>19</v>
      </c>
      <c r="N611" s="198" t="s">
        <v>47</v>
      </c>
      <c r="O611" s="64"/>
      <c r="P611" s="199">
        <f>O611*H611</f>
        <v>0</v>
      </c>
      <c r="Q611" s="199">
        <v>0</v>
      </c>
      <c r="R611" s="199">
        <f>Q611*H611</f>
        <v>0</v>
      </c>
      <c r="S611" s="199">
        <v>0</v>
      </c>
      <c r="T611" s="200">
        <f>S611*H611</f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201" t="s">
        <v>180</v>
      </c>
      <c r="AT611" s="201" t="s">
        <v>136</v>
      </c>
      <c r="AU611" s="201" t="s">
        <v>87</v>
      </c>
      <c r="AY611" s="17" t="s">
        <v>133</v>
      </c>
      <c r="BE611" s="202">
        <f>IF(N611="základní",J611,0)</f>
        <v>0</v>
      </c>
      <c r="BF611" s="202">
        <f>IF(N611="snížená",J611,0)</f>
        <v>0</v>
      </c>
      <c r="BG611" s="202">
        <f>IF(N611="zákl. přenesená",J611,0)</f>
        <v>0</v>
      </c>
      <c r="BH611" s="202">
        <f>IF(N611="sníž. přenesená",J611,0)</f>
        <v>0</v>
      </c>
      <c r="BI611" s="202">
        <f>IF(N611="nulová",J611,0)</f>
        <v>0</v>
      </c>
      <c r="BJ611" s="17" t="s">
        <v>84</v>
      </c>
      <c r="BK611" s="202">
        <f>ROUND(I611*H611,2)</f>
        <v>0</v>
      </c>
      <c r="BL611" s="17" t="s">
        <v>180</v>
      </c>
      <c r="BM611" s="201" t="s">
        <v>990</v>
      </c>
    </row>
    <row r="612" spans="1:65" s="2" customFormat="1" ht="19.5">
      <c r="A612" s="34"/>
      <c r="B612" s="35"/>
      <c r="C612" s="36"/>
      <c r="D612" s="203" t="s">
        <v>143</v>
      </c>
      <c r="E612" s="36"/>
      <c r="F612" s="204" t="s">
        <v>992</v>
      </c>
      <c r="G612" s="36"/>
      <c r="H612" s="36"/>
      <c r="I612" s="108"/>
      <c r="J612" s="36"/>
      <c r="K612" s="36"/>
      <c r="L612" s="39"/>
      <c r="M612" s="205"/>
      <c r="N612" s="206"/>
      <c r="O612" s="64"/>
      <c r="P612" s="64"/>
      <c r="Q612" s="64"/>
      <c r="R612" s="64"/>
      <c r="S612" s="64"/>
      <c r="T612" s="65"/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T612" s="17" t="s">
        <v>143</v>
      </c>
      <c r="AU612" s="17" t="s">
        <v>87</v>
      </c>
    </row>
    <row r="613" spans="1:65" s="2" customFormat="1" ht="39">
      <c r="A613" s="34"/>
      <c r="B613" s="35"/>
      <c r="C613" s="36"/>
      <c r="D613" s="203" t="s">
        <v>161</v>
      </c>
      <c r="E613" s="36"/>
      <c r="F613" s="207" t="s">
        <v>969</v>
      </c>
      <c r="G613" s="36"/>
      <c r="H613" s="36"/>
      <c r="I613" s="108"/>
      <c r="J613" s="36"/>
      <c r="K613" s="36"/>
      <c r="L613" s="39"/>
      <c r="M613" s="205"/>
      <c r="N613" s="206"/>
      <c r="O613" s="64"/>
      <c r="P613" s="64"/>
      <c r="Q613" s="64"/>
      <c r="R613" s="64"/>
      <c r="S613" s="64"/>
      <c r="T613" s="65"/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T613" s="17" t="s">
        <v>161</v>
      </c>
      <c r="AU613" s="17" t="s">
        <v>87</v>
      </c>
    </row>
    <row r="614" spans="1:65" s="2" customFormat="1" ht="21.75" customHeight="1">
      <c r="A614" s="34"/>
      <c r="B614" s="35"/>
      <c r="C614" s="190" t="s">
        <v>993</v>
      </c>
      <c r="D614" s="190" t="s">
        <v>136</v>
      </c>
      <c r="E614" s="191" t="s">
        <v>994</v>
      </c>
      <c r="F614" s="192" t="s">
        <v>995</v>
      </c>
      <c r="G614" s="193" t="s">
        <v>158</v>
      </c>
      <c r="H614" s="194">
        <v>2</v>
      </c>
      <c r="I614" s="195"/>
      <c r="J614" s="196">
        <f>ROUND(I614*H614,2)</f>
        <v>0</v>
      </c>
      <c r="K614" s="192" t="s">
        <v>19</v>
      </c>
      <c r="L614" s="39"/>
      <c r="M614" s="197" t="s">
        <v>19</v>
      </c>
      <c r="N614" s="198" t="s">
        <v>47</v>
      </c>
      <c r="O614" s="64"/>
      <c r="P614" s="199">
        <f>O614*H614</f>
        <v>0</v>
      </c>
      <c r="Q614" s="199">
        <v>0</v>
      </c>
      <c r="R614" s="199">
        <f>Q614*H614</f>
        <v>0</v>
      </c>
      <c r="S614" s="199">
        <v>0</v>
      </c>
      <c r="T614" s="200">
        <f>S614*H614</f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201" t="s">
        <v>180</v>
      </c>
      <c r="AT614" s="201" t="s">
        <v>136</v>
      </c>
      <c r="AU614" s="201" t="s">
        <v>87</v>
      </c>
      <c r="AY614" s="17" t="s">
        <v>133</v>
      </c>
      <c r="BE614" s="202">
        <f>IF(N614="základní",J614,0)</f>
        <v>0</v>
      </c>
      <c r="BF614" s="202">
        <f>IF(N614="snížená",J614,0)</f>
        <v>0</v>
      </c>
      <c r="BG614" s="202">
        <f>IF(N614="zákl. přenesená",J614,0)</f>
        <v>0</v>
      </c>
      <c r="BH614" s="202">
        <f>IF(N614="sníž. přenesená",J614,0)</f>
        <v>0</v>
      </c>
      <c r="BI614" s="202">
        <f>IF(N614="nulová",J614,0)</f>
        <v>0</v>
      </c>
      <c r="BJ614" s="17" t="s">
        <v>84</v>
      </c>
      <c r="BK614" s="202">
        <f>ROUND(I614*H614,2)</f>
        <v>0</v>
      </c>
      <c r="BL614" s="17" t="s">
        <v>180</v>
      </c>
      <c r="BM614" s="201" t="s">
        <v>993</v>
      </c>
    </row>
    <row r="615" spans="1:65" s="2" customFormat="1">
      <c r="A615" s="34"/>
      <c r="B615" s="35"/>
      <c r="C615" s="36"/>
      <c r="D615" s="203" t="s">
        <v>143</v>
      </c>
      <c r="E615" s="36"/>
      <c r="F615" s="204" t="s">
        <v>995</v>
      </c>
      <c r="G615" s="36"/>
      <c r="H615" s="36"/>
      <c r="I615" s="108"/>
      <c r="J615" s="36"/>
      <c r="K615" s="36"/>
      <c r="L615" s="39"/>
      <c r="M615" s="205"/>
      <c r="N615" s="206"/>
      <c r="O615" s="64"/>
      <c r="P615" s="64"/>
      <c r="Q615" s="64"/>
      <c r="R615" s="64"/>
      <c r="S615" s="64"/>
      <c r="T615" s="65"/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T615" s="17" t="s">
        <v>143</v>
      </c>
      <c r="AU615" s="17" t="s">
        <v>87</v>
      </c>
    </row>
    <row r="616" spans="1:65" s="2" customFormat="1" ht="39">
      <c r="A616" s="34"/>
      <c r="B616" s="35"/>
      <c r="C616" s="36"/>
      <c r="D616" s="203" t="s">
        <v>161</v>
      </c>
      <c r="E616" s="36"/>
      <c r="F616" s="207" t="s">
        <v>969</v>
      </c>
      <c r="G616" s="36"/>
      <c r="H616" s="36"/>
      <c r="I616" s="108"/>
      <c r="J616" s="36"/>
      <c r="K616" s="36"/>
      <c r="L616" s="39"/>
      <c r="M616" s="205"/>
      <c r="N616" s="206"/>
      <c r="O616" s="64"/>
      <c r="P616" s="64"/>
      <c r="Q616" s="64"/>
      <c r="R616" s="64"/>
      <c r="S616" s="64"/>
      <c r="T616" s="65"/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T616" s="17" t="s">
        <v>161</v>
      </c>
      <c r="AU616" s="17" t="s">
        <v>87</v>
      </c>
    </row>
    <row r="617" spans="1:65" s="2" customFormat="1" ht="33" customHeight="1">
      <c r="A617" s="34"/>
      <c r="B617" s="35"/>
      <c r="C617" s="190" t="s">
        <v>996</v>
      </c>
      <c r="D617" s="190" t="s">
        <v>136</v>
      </c>
      <c r="E617" s="191" t="s">
        <v>997</v>
      </c>
      <c r="F617" s="192" t="s">
        <v>998</v>
      </c>
      <c r="G617" s="193" t="s">
        <v>193</v>
      </c>
      <c r="H617" s="194">
        <v>30.463999999999999</v>
      </c>
      <c r="I617" s="195"/>
      <c r="J617" s="196">
        <f>ROUND(I617*H617,2)</f>
        <v>0</v>
      </c>
      <c r="K617" s="192" t="s">
        <v>19</v>
      </c>
      <c r="L617" s="39"/>
      <c r="M617" s="197" t="s">
        <v>19</v>
      </c>
      <c r="N617" s="198" t="s">
        <v>47</v>
      </c>
      <c r="O617" s="64"/>
      <c r="P617" s="199">
        <f>O617*H617</f>
        <v>0</v>
      </c>
      <c r="Q617" s="199">
        <v>0</v>
      </c>
      <c r="R617" s="199">
        <f>Q617*H617</f>
        <v>0</v>
      </c>
      <c r="S617" s="199">
        <v>0</v>
      </c>
      <c r="T617" s="200">
        <f>S617*H617</f>
        <v>0</v>
      </c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R617" s="201" t="s">
        <v>180</v>
      </c>
      <c r="AT617" s="201" t="s">
        <v>136</v>
      </c>
      <c r="AU617" s="201" t="s">
        <v>87</v>
      </c>
      <c r="AY617" s="17" t="s">
        <v>133</v>
      </c>
      <c r="BE617" s="202">
        <f>IF(N617="základní",J617,0)</f>
        <v>0</v>
      </c>
      <c r="BF617" s="202">
        <f>IF(N617="snížená",J617,0)</f>
        <v>0</v>
      </c>
      <c r="BG617" s="202">
        <f>IF(N617="zákl. přenesená",J617,0)</f>
        <v>0</v>
      </c>
      <c r="BH617" s="202">
        <f>IF(N617="sníž. přenesená",J617,0)</f>
        <v>0</v>
      </c>
      <c r="BI617" s="202">
        <f>IF(N617="nulová",J617,0)</f>
        <v>0</v>
      </c>
      <c r="BJ617" s="17" t="s">
        <v>84</v>
      </c>
      <c r="BK617" s="202">
        <f>ROUND(I617*H617,2)</f>
        <v>0</v>
      </c>
      <c r="BL617" s="17" t="s">
        <v>180</v>
      </c>
      <c r="BM617" s="201" t="s">
        <v>996</v>
      </c>
    </row>
    <row r="618" spans="1:65" s="2" customFormat="1" ht="29.25">
      <c r="A618" s="34"/>
      <c r="B618" s="35"/>
      <c r="C618" s="36"/>
      <c r="D618" s="203" t="s">
        <v>143</v>
      </c>
      <c r="E618" s="36"/>
      <c r="F618" s="204" t="s">
        <v>998</v>
      </c>
      <c r="G618" s="36"/>
      <c r="H618" s="36"/>
      <c r="I618" s="108"/>
      <c r="J618" s="36"/>
      <c r="K618" s="36"/>
      <c r="L618" s="39"/>
      <c r="M618" s="205"/>
      <c r="N618" s="206"/>
      <c r="O618" s="64"/>
      <c r="P618" s="64"/>
      <c r="Q618" s="64"/>
      <c r="R618" s="64"/>
      <c r="S618" s="64"/>
      <c r="T618" s="65"/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T618" s="17" t="s">
        <v>143</v>
      </c>
      <c r="AU618" s="17" t="s">
        <v>87</v>
      </c>
    </row>
    <row r="619" spans="1:65" s="2" customFormat="1" ht="39">
      <c r="A619" s="34"/>
      <c r="B619" s="35"/>
      <c r="C619" s="36"/>
      <c r="D619" s="203" t="s">
        <v>161</v>
      </c>
      <c r="E619" s="36"/>
      <c r="F619" s="207" t="s">
        <v>969</v>
      </c>
      <c r="G619" s="36"/>
      <c r="H619" s="36"/>
      <c r="I619" s="108"/>
      <c r="J619" s="36"/>
      <c r="K619" s="36"/>
      <c r="L619" s="39"/>
      <c r="M619" s="205"/>
      <c r="N619" s="206"/>
      <c r="O619" s="64"/>
      <c r="P619" s="64"/>
      <c r="Q619" s="64"/>
      <c r="R619" s="64"/>
      <c r="S619" s="64"/>
      <c r="T619" s="65"/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T619" s="17" t="s">
        <v>161</v>
      </c>
      <c r="AU619" s="17" t="s">
        <v>87</v>
      </c>
    </row>
    <row r="620" spans="1:65" s="13" customFormat="1">
      <c r="B620" s="208"/>
      <c r="C620" s="209"/>
      <c r="D620" s="203" t="s">
        <v>147</v>
      </c>
      <c r="E620" s="210" t="s">
        <v>19</v>
      </c>
      <c r="F620" s="211" t="s">
        <v>999</v>
      </c>
      <c r="G620" s="209"/>
      <c r="H620" s="212">
        <v>30.463999999999999</v>
      </c>
      <c r="I620" s="213"/>
      <c r="J620" s="209"/>
      <c r="K620" s="209"/>
      <c r="L620" s="214"/>
      <c r="M620" s="215"/>
      <c r="N620" s="216"/>
      <c r="O620" s="216"/>
      <c r="P620" s="216"/>
      <c r="Q620" s="216"/>
      <c r="R620" s="216"/>
      <c r="S620" s="216"/>
      <c r="T620" s="217"/>
      <c r="AT620" s="218" t="s">
        <v>147</v>
      </c>
      <c r="AU620" s="218" t="s">
        <v>87</v>
      </c>
      <c r="AV620" s="13" t="s">
        <v>87</v>
      </c>
      <c r="AW620" s="13" t="s">
        <v>35</v>
      </c>
      <c r="AX620" s="13" t="s">
        <v>84</v>
      </c>
      <c r="AY620" s="218" t="s">
        <v>133</v>
      </c>
    </row>
    <row r="621" spans="1:65" s="2" customFormat="1" ht="21.75" customHeight="1">
      <c r="A621" s="34"/>
      <c r="B621" s="35"/>
      <c r="C621" s="190" t="s">
        <v>1000</v>
      </c>
      <c r="D621" s="190" t="s">
        <v>136</v>
      </c>
      <c r="E621" s="191" t="s">
        <v>1001</v>
      </c>
      <c r="F621" s="192" t="s">
        <v>1002</v>
      </c>
      <c r="G621" s="193" t="s">
        <v>1003</v>
      </c>
      <c r="H621" s="194">
        <v>11</v>
      </c>
      <c r="I621" s="195"/>
      <c r="J621" s="196">
        <f>ROUND(I621*H621,2)</f>
        <v>0</v>
      </c>
      <c r="K621" s="192" t="s">
        <v>19</v>
      </c>
      <c r="L621" s="39"/>
      <c r="M621" s="197" t="s">
        <v>19</v>
      </c>
      <c r="N621" s="198" t="s">
        <v>47</v>
      </c>
      <c r="O621" s="64"/>
      <c r="P621" s="199">
        <f>O621*H621</f>
        <v>0</v>
      </c>
      <c r="Q621" s="199">
        <v>0</v>
      </c>
      <c r="R621" s="199">
        <f>Q621*H621</f>
        <v>0</v>
      </c>
      <c r="S621" s="199">
        <v>0</v>
      </c>
      <c r="T621" s="200">
        <f>S621*H621</f>
        <v>0</v>
      </c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R621" s="201" t="s">
        <v>180</v>
      </c>
      <c r="AT621" s="201" t="s">
        <v>136</v>
      </c>
      <c r="AU621" s="201" t="s">
        <v>87</v>
      </c>
      <c r="AY621" s="17" t="s">
        <v>133</v>
      </c>
      <c r="BE621" s="202">
        <f>IF(N621="základní",J621,0)</f>
        <v>0</v>
      </c>
      <c r="BF621" s="202">
        <f>IF(N621="snížená",J621,0)</f>
        <v>0</v>
      </c>
      <c r="BG621" s="202">
        <f>IF(N621="zákl. přenesená",J621,0)</f>
        <v>0</v>
      </c>
      <c r="BH621" s="202">
        <f>IF(N621="sníž. přenesená",J621,0)</f>
        <v>0</v>
      </c>
      <c r="BI621" s="202">
        <f>IF(N621="nulová",J621,0)</f>
        <v>0</v>
      </c>
      <c r="BJ621" s="17" t="s">
        <v>84</v>
      </c>
      <c r="BK621" s="202">
        <f>ROUND(I621*H621,2)</f>
        <v>0</v>
      </c>
      <c r="BL621" s="17" t="s">
        <v>180</v>
      </c>
      <c r="BM621" s="201" t="s">
        <v>1000</v>
      </c>
    </row>
    <row r="622" spans="1:65" s="2" customFormat="1">
      <c r="A622" s="34"/>
      <c r="B622" s="35"/>
      <c r="C622" s="36"/>
      <c r="D622" s="203" t="s">
        <v>143</v>
      </c>
      <c r="E622" s="36"/>
      <c r="F622" s="204" t="s">
        <v>1002</v>
      </c>
      <c r="G622" s="36"/>
      <c r="H622" s="36"/>
      <c r="I622" s="108"/>
      <c r="J622" s="36"/>
      <c r="K622" s="36"/>
      <c r="L622" s="39"/>
      <c r="M622" s="205"/>
      <c r="N622" s="206"/>
      <c r="O622" s="64"/>
      <c r="P622" s="64"/>
      <c r="Q622" s="64"/>
      <c r="R622" s="64"/>
      <c r="S622" s="64"/>
      <c r="T622" s="65"/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T622" s="17" t="s">
        <v>143</v>
      </c>
      <c r="AU622" s="17" t="s">
        <v>87</v>
      </c>
    </row>
    <row r="623" spans="1:65" s="2" customFormat="1" ht="29.25">
      <c r="A623" s="34"/>
      <c r="B623" s="35"/>
      <c r="C623" s="36"/>
      <c r="D623" s="203" t="s">
        <v>161</v>
      </c>
      <c r="E623" s="36"/>
      <c r="F623" s="207" t="s">
        <v>1004</v>
      </c>
      <c r="G623" s="36"/>
      <c r="H623" s="36"/>
      <c r="I623" s="108"/>
      <c r="J623" s="36"/>
      <c r="K623" s="36"/>
      <c r="L623" s="39"/>
      <c r="M623" s="205"/>
      <c r="N623" s="206"/>
      <c r="O623" s="64"/>
      <c r="P623" s="64"/>
      <c r="Q623" s="64"/>
      <c r="R623" s="64"/>
      <c r="S623" s="64"/>
      <c r="T623" s="65"/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T623" s="17" t="s">
        <v>161</v>
      </c>
      <c r="AU623" s="17" t="s">
        <v>87</v>
      </c>
    </row>
    <row r="624" spans="1:65" s="2" customFormat="1" ht="21.75" customHeight="1">
      <c r="A624" s="34"/>
      <c r="B624" s="35"/>
      <c r="C624" s="190" t="s">
        <v>1005</v>
      </c>
      <c r="D624" s="190" t="s">
        <v>136</v>
      </c>
      <c r="E624" s="191" t="s">
        <v>1006</v>
      </c>
      <c r="F624" s="192" t="s">
        <v>1007</v>
      </c>
      <c r="G624" s="193" t="s">
        <v>158</v>
      </c>
      <c r="H624" s="194">
        <v>18</v>
      </c>
      <c r="I624" s="195"/>
      <c r="J624" s="196">
        <f>ROUND(I624*H624,2)</f>
        <v>0</v>
      </c>
      <c r="K624" s="192" t="s">
        <v>140</v>
      </c>
      <c r="L624" s="39"/>
      <c r="M624" s="197" t="s">
        <v>19</v>
      </c>
      <c r="N624" s="198" t="s">
        <v>47</v>
      </c>
      <c r="O624" s="64"/>
      <c r="P624" s="199">
        <f>O624*H624</f>
        <v>0</v>
      </c>
      <c r="Q624" s="199">
        <v>0</v>
      </c>
      <c r="R624" s="199">
        <f>Q624*H624</f>
        <v>0</v>
      </c>
      <c r="S624" s="199">
        <v>0</v>
      </c>
      <c r="T624" s="200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201" t="s">
        <v>180</v>
      </c>
      <c r="AT624" s="201" t="s">
        <v>136</v>
      </c>
      <c r="AU624" s="201" t="s">
        <v>87</v>
      </c>
      <c r="AY624" s="17" t="s">
        <v>133</v>
      </c>
      <c r="BE624" s="202">
        <f>IF(N624="základní",J624,0)</f>
        <v>0</v>
      </c>
      <c r="BF624" s="202">
        <f>IF(N624="snížená",J624,0)</f>
        <v>0</v>
      </c>
      <c r="BG624" s="202">
        <f>IF(N624="zákl. přenesená",J624,0)</f>
        <v>0</v>
      </c>
      <c r="BH624" s="202">
        <f>IF(N624="sníž. přenesená",J624,0)</f>
        <v>0</v>
      </c>
      <c r="BI624" s="202">
        <f>IF(N624="nulová",J624,0)</f>
        <v>0</v>
      </c>
      <c r="BJ624" s="17" t="s">
        <v>84</v>
      </c>
      <c r="BK624" s="202">
        <f>ROUND(I624*H624,2)</f>
        <v>0</v>
      </c>
      <c r="BL624" s="17" t="s">
        <v>180</v>
      </c>
      <c r="BM624" s="201" t="s">
        <v>1005</v>
      </c>
    </row>
    <row r="625" spans="1:65" s="2" customFormat="1" ht="19.5">
      <c r="A625" s="34"/>
      <c r="B625" s="35"/>
      <c r="C625" s="36"/>
      <c r="D625" s="203" t="s">
        <v>143</v>
      </c>
      <c r="E625" s="36"/>
      <c r="F625" s="204" t="s">
        <v>1008</v>
      </c>
      <c r="G625" s="36"/>
      <c r="H625" s="36"/>
      <c r="I625" s="108"/>
      <c r="J625" s="36"/>
      <c r="K625" s="36"/>
      <c r="L625" s="39"/>
      <c r="M625" s="205"/>
      <c r="N625" s="206"/>
      <c r="O625" s="64"/>
      <c r="P625" s="64"/>
      <c r="Q625" s="64"/>
      <c r="R625" s="64"/>
      <c r="S625" s="64"/>
      <c r="T625" s="65"/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T625" s="17" t="s">
        <v>143</v>
      </c>
      <c r="AU625" s="17" t="s">
        <v>87</v>
      </c>
    </row>
    <row r="626" spans="1:65" s="2" customFormat="1" ht="55.5" customHeight="1">
      <c r="A626" s="34"/>
      <c r="B626" s="35"/>
      <c r="C626" s="219" t="s">
        <v>1009</v>
      </c>
      <c r="D626" s="219" t="s">
        <v>155</v>
      </c>
      <c r="E626" s="220" t="s">
        <v>1010</v>
      </c>
      <c r="F626" s="221" t="s">
        <v>1011</v>
      </c>
      <c r="G626" s="222" t="s">
        <v>1003</v>
      </c>
      <c r="H626" s="223">
        <v>1</v>
      </c>
      <c r="I626" s="224"/>
      <c r="J626" s="225">
        <f>ROUND(I626*H626,2)</f>
        <v>0</v>
      </c>
      <c r="K626" s="221" t="s">
        <v>19</v>
      </c>
      <c r="L626" s="226"/>
      <c r="M626" s="227" t="s">
        <v>19</v>
      </c>
      <c r="N626" s="228" t="s">
        <v>47</v>
      </c>
      <c r="O626" s="64"/>
      <c r="P626" s="199">
        <f>O626*H626</f>
        <v>0</v>
      </c>
      <c r="Q626" s="199">
        <v>0</v>
      </c>
      <c r="R626" s="199">
        <f>Q626*H626</f>
        <v>0</v>
      </c>
      <c r="S626" s="199">
        <v>0</v>
      </c>
      <c r="T626" s="200">
        <f>S626*H626</f>
        <v>0</v>
      </c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R626" s="201" t="s">
        <v>179</v>
      </c>
      <c r="AT626" s="201" t="s">
        <v>155</v>
      </c>
      <c r="AU626" s="201" t="s">
        <v>87</v>
      </c>
      <c r="AY626" s="17" t="s">
        <v>133</v>
      </c>
      <c r="BE626" s="202">
        <f>IF(N626="základní",J626,0)</f>
        <v>0</v>
      </c>
      <c r="BF626" s="202">
        <f>IF(N626="snížená",J626,0)</f>
        <v>0</v>
      </c>
      <c r="BG626" s="202">
        <f>IF(N626="zákl. přenesená",J626,0)</f>
        <v>0</v>
      </c>
      <c r="BH626" s="202">
        <f>IF(N626="sníž. přenesená",J626,0)</f>
        <v>0</v>
      </c>
      <c r="BI626" s="202">
        <f>IF(N626="nulová",J626,0)</f>
        <v>0</v>
      </c>
      <c r="BJ626" s="17" t="s">
        <v>84</v>
      </c>
      <c r="BK626" s="202">
        <f>ROUND(I626*H626,2)</f>
        <v>0</v>
      </c>
      <c r="BL626" s="17" t="s">
        <v>180</v>
      </c>
      <c r="BM626" s="201" t="s">
        <v>1009</v>
      </c>
    </row>
    <row r="627" spans="1:65" s="2" customFormat="1" ht="39">
      <c r="A627" s="34"/>
      <c r="B627" s="35"/>
      <c r="C627" s="36"/>
      <c r="D627" s="203" t="s">
        <v>143</v>
      </c>
      <c r="E627" s="36"/>
      <c r="F627" s="204" t="s">
        <v>1011</v>
      </c>
      <c r="G627" s="36"/>
      <c r="H627" s="36"/>
      <c r="I627" s="108"/>
      <c r="J627" s="36"/>
      <c r="K627" s="36"/>
      <c r="L627" s="39"/>
      <c r="M627" s="205"/>
      <c r="N627" s="206"/>
      <c r="O627" s="64"/>
      <c r="P627" s="64"/>
      <c r="Q627" s="64"/>
      <c r="R627" s="64"/>
      <c r="S627" s="64"/>
      <c r="T627" s="65"/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T627" s="17" t="s">
        <v>143</v>
      </c>
      <c r="AU627" s="17" t="s">
        <v>87</v>
      </c>
    </row>
    <row r="628" spans="1:65" s="2" customFormat="1" ht="55.5" customHeight="1">
      <c r="A628" s="34"/>
      <c r="B628" s="35"/>
      <c r="C628" s="219" t="s">
        <v>1012</v>
      </c>
      <c r="D628" s="219" t="s">
        <v>155</v>
      </c>
      <c r="E628" s="220" t="s">
        <v>1013</v>
      </c>
      <c r="F628" s="221" t="s">
        <v>1014</v>
      </c>
      <c r="G628" s="222" t="s">
        <v>1003</v>
      </c>
      <c r="H628" s="223">
        <v>1</v>
      </c>
      <c r="I628" s="224"/>
      <c r="J628" s="225">
        <f>ROUND(I628*H628,2)</f>
        <v>0</v>
      </c>
      <c r="K628" s="221" t="s">
        <v>19</v>
      </c>
      <c r="L628" s="226"/>
      <c r="M628" s="227" t="s">
        <v>19</v>
      </c>
      <c r="N628" s="228" t="s">
        <v>47</v>
      </c>
      <c r="O628" s="64"/>
      <c r="P628" s="199">
        <f>O628*H628</f>
        <v>0</v>
      </c>
      <c r="Q628" s="199">
        <v>0</v>
      </c>
      <c r="R628" s="199">
        <f>Q628*H628</f>
        <v>0</v>
      </c>
      <c r="S628" s="199">
        <v>0</v>
      </c>
      <c r="T628" s="200">
        <f>S628*H628</f>
        <v>0</v>
      </c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R628" s="201" t="s">
        <v>179</v>
      </c>
      <c r="AT628" s="201" t="s">
        <v>155</v>
      </c>
      <c r="AU628" s="201" t="s">
        <v>87</v>
      </c>
      <c r="AY628" s="17" t="s">
        <v>133</v>
      </c>
      <c r="BE628" s="202">
        <f>IF(N628="základní",J628,0)</f>
        <v>0</v>
      </c>
      <c r="BF628" s="202">
        <f>IF(N628="snížená",J628,0)</f>
        <v>0</v>
      </c>
      <c r="BG628" s="202">
        <f>IF(N628="zákl. přenesená",J628,0)</f>
        <v>0</v>
      </c>
      <c r="BH628" s="202">
        <f>IF(N628="sníž. přenesená",J628,0)</f>
        <v>0</v>
      </c>
      <c r="BI628" s="202">
        <f>IF(N628="nulová",J628,0)</f>
        <v>0</v>
      </c>
      <c r="BJ628" s="17" t="s">
        <v>84</v>
      </c>
      <c r="BK628" s="202">
        <f>ROUND(I628*H628,2)</f>
        <v>0</v>
      </c>
      <c r="BL628" s="17" t="s">
        <v>180</v>
      </c>
      <c r="BM628" s="201" t="s">
        <v>1012</v>
      </c>
    </row>
    <row r="629" spans="1:65" s="2" customFormat="1" ht="39">
      <c r="A629" s="34"/>
      <c r="B629" s="35"/>
      <c r="C629" s="36"/>
      <c r="D629" s="203" t="s">
        <v>143</v>
      </c>
      <c r="E629" s="36"/>
      <c r="F629" s="204" t="s">
        <v>1015</v>
      </c>
      <c r="G629" s="36"/>
      <c r="H629" s="36"/>
      <c r="I629" s="108"/>
      <c r="J629" s="36"/>
      <c r="K629" s="36"/>
      <c r="L629" s="39"/>
      <c r="M629" s="205"/>
      <c r="N629" s="206"/>
      <c r="O629" s="64"/>
      <c r="P629" s="64"/>
      <c r="Q629" s="64"/>
      <c r="R629" s="64"/>
      <c r="S629" s="64"/>
      <c r="T629" s="65"/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T629" s="17" t="s">
        <v>143</v>
      </c>
      <c r="AU629" s="17" t="s">
        <v>87</v>
      </c>
    </row>
    <row r="630" spans="1:65" s="2" customFormat="1" ht="33" customHeight="1">
      <c r="A630" s="34"/>
      <c r="B630" s="35"/>
      <c r="C630" s="219" t="s">
        <v>1016</v>
      </c>
      <c r="D630" s="219" t="s">
        <v>155</v>
      </c>
      <c r="E630" s="220" t="s">
        <v>1017</v>
      </c>
      <c r="F630" s="221" t="s">
        <v>1018</v>
      </c>
      <c r="G630" s="222" t="s">
        <v>1003</v>
      </c>
      <c r="H630" s="223">
        <v>4</v>
      </c>
      <c r="I630" s="224"/>
      <c r="J630" s="225">
        <f>ROUND(I630*H630,2)</f>
        <v>0</v>
      </c>
      <c r="K630" s="221" t="s">
        <v>19</v>
      </c>
      <c r="L630" s="226"/>
      <c r="M630" s="227" t="s">
        <v>19</v>
      </c>
      <c r="N630" s="228" t="s">
        <v>47</v>
      </c>
      <c r="O630" s="64"/>
      <c r="P630" s="199">
        <f>O630*H630</f>
        <v>0</v>
      </c>
      <c r="Q630" s="199">
        <v>0</v>
      </c>
      <c r="R630" s="199">
        <f>Q630*H630</f>
        <v>0</v>
      </c>
      <c r="S630" s="199">
        <v>0</v>
      </c>
      <c r="T630" s="200">
        <f>S630*H630</f>
        <v>0</v>
      </c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R630" s="201" t="s">
        <v>179</v>
      </c>
      <c r="AT630" s="201" t="s">
        <v>155</v>
      </c>
      <c r="AU630" s="201" t="s">
        <v>87</v>
      </c>
      <c r="AY630" s="17" t="s">
        <v>133</v>
      </c>
      <c r="BE630" s="202">
        <f>IF(N630="základní",J630,0)</f>
        <v>0</v>
      </c>
      <c r="BF630" s="202">
        <f>IF(N630="snížená",J630,0)</f>
        <v>0</v>
      </c>
      <c r="BG630" s="202">
        <f>IF(N630="zákl. přenesená",J630,0)</f>
        <v>0</v>
      </c>
      <c r="BH630" s="202">
        <f>IF(N630="sníž. přenesená",J630,0)</f>
        <v>0</v>
      </c>
      <c r="BI630" s="202">
        <f>IF(N630="nulová",J630,0)</f>
        <v>0</v>
      </c>
      <c r="BJ630" s="17" t="s">
        <v>84</v>
      </c>
      <c r="BK630" s="202">
        <f>ROUND(I630*H630,2)</f>
        <v>0</v>
      </c>
      <c r="BL630" s="17" t="s">
        <v>180</v>
      </c>
      <c r="BM630" s="201" t="s">
        <v>1016</v>
      </c>
    </row>
    <row r="631" spans="1:65" s="2" customFormat="1" ht="29.25">
      <c r="A631" s="34"/>
      <c r="B631" s="35"/>
      <c r="C631" s="36"/>
      <c r="D631" s="203" t="s">
        <v>143</v>
      </c>
      <c r="E631" s="36"/>
      <c r="F631" s="204" t="s">
        <v>1018</v>
      </c>
      <c r="G631" s="36"/>
      <c r="H631" s="36"/>
      <c r="I631" s="108"/>
      <c r="J631" s="36"/>
      <c r="K631" s="36"/>
      <c r="L631" s="39"/>
      <c r="M631" s="205"/>
      <c r="N631" s="206"/>
      <c r="O631" s="64"/>
      <c r="P631" s="64"/>
      <c r="Q631" s="64"/>
      <c r="R631" s="64"/>
      <c r="S631" s="64"/>
      <c r="T631" s="65"/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T631" s="17" t="s">
        <v>143</v>
      </c>
      <c r="AU631" s="17" t="s">
        <v>87</v>
      </c>
    </row>
    <row r="632" spans="1:65" s="2" customFormat="1" ht="19.5">
      <c r="A632" s="34"/>
      <c r="B632" s="35"/>
      <c r="C632" s="36"/>
      <c r="D632" s="203" t="s">
        <v>161</v>
      </c>
      <c r="E632" s="36"/>
      <c r="F632" s="207" t="s">
        <v>1019</v>
      </c>
      <c r="G632" s="36"/>
      <c r="H632" s="36"/>
      <c r="I632" s="108"/>
      <c r="J632" s="36"/>
      <c r="K632" s="36"/>
      <c r="L632" s="39"/>
      <c r="M632" s="205"/>
      <c r="N632" s="206"/>
      <c r="O632" s="64"/>
      <c r="P632" s="64"/>
      <c r="Q632" s="64"/>
      <c r="R632" s="64"/>
      <c r="S632" s="64"/>
      <c r="T632" s="65"/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T632" s="17" t="s">
        <v>161</v>
      </c>
      <c r="AU632" s="17" t="s">
        <v>87</v>
      </c>
    </row>
    <row r="633" spans="1:65" s="2" customFormat="1" ht="33" customHeight="1">
      <c r="A633" s="34"/>
      <c r="B633" s="35"/>
      <c r="C633" s="219" t="s">
        <v>1020</v>
      </c>
      <c r="D633" s="219" t="s">
        <v>155</v>
      </c>
      <c r="E633" s="220" t="s">
        <v>1021</v>
      </c>
      <c r="F633" s="221" t="s">
        <v>1022</v>
      </c>
      <c r="G633" s="222" t="s">
        <v>1003</v>
      </c>
      <c r="H633" s="223">
        <v>2</v>
      </c>
      <c r="I633" s="224"/>
      <c r="J633" s="225">
        <f>ROUND(I633*H633,2)</f>
        <v>0</v>
      </c>
      <c r="K633" s="221" t="s">
        <v>19</v>
      </c>
      <c r="L633" s="226"/>
      <c r="M633" s="227" t="s">
        <v>19</v>
      </c>
      <c r="N633" s="228" t="s">
        <v>47</v>
      </c>
      <c r="O633" s="64"/>
      <c r="P633" s="199">
        <f>O633*H633</f>
        <v>0</v>
      </c>
      <c r="Q633" s="199">
        <v>0</v>
      </c>
      <c r="R633" s="199">
        <f>Q633*H633</f>
        <v>0</v>
      </c>
      <c r="S633" s="199">
        <v>0</v>
      </c>
      <c r="T633" s="200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201" t="s">
        <v>179</v>
      </c>
      <c r="AT633" s="201" t="s">
        <v>155</v>
      </c>
      <c r="AU633" s="201" t="s">
        <v>87</v>
      </c>
      <c r="AY633" s="17" t="s">
        <v>133</v>
      </c>
      <c r="BE633" s="202">
        <f>IF(N633="základní",J633,0)</f>
        <v>0</v>
      </c>
      <c r="BF633" s="202">
        <f>IF(N633="snížená",J633,0)</f>
        <v>0</v>
      </c>
      <c r="BG633" s="202">
        <f>IF(N633="zákl. přenesená",J633,0)</f>
        <v>0</v>
      </c>
      <c r="BH633" s="202">
        <f>IF(N633="sníž. přenesená",J633,0)</f>
        <v>0</v>
      </c>
      <c r="BI633" s="202">
        <f>IF(N633="nulová",J633,0)</f>
        <v>0</v>
      </c>
      <c r="BJ633" s="17" t="s">
        <v>84</v>
      </c>
      <c r="BK633" s="202">
        <f>ROUND(I633*H633,2)</f>
        <v>0</v>
      </c>
      <c r="BL633" s="17" t="s">
        <v>180</v>
      </c>
      <c r="BM633" s="201" t="s">
        <v>1020</v>
      </c>
    </row>
    <row r="634" spans="1:65" s="2" customFormat="1" ht="29.25">
      <c r="A634" s="34"/>
      <c r="B634" s="35"/>
      <c r="C634" s="36"/>
      <c r="D634" s="203" t="s">
        <v>143</v>
      </c>
      <c r="E634" s="36"/>
      <c r="F634" s="204" t="s">
        <v>1022</v>
      </c>
      <c r="G634" s="36"/>
      <c r="H634" s="36"/>
      <c r="I634" s="108"/>
      <c r="J634" s="36"/>
      <c r="K634" s="36"/>
      <c r="L634" s="39"/>
      <c r="M634" s="205"/>
      <c r="N634" s="206"/>
      <c r="O634" s="64"/>
      <c r="P634" s="64"/>
      <c r="Q634" s="64"/>
      <c r="R634" s="64"/>
      <c r="S634" s="64"/>
      <c r="T634" s="65"/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T634" s="17" t="s">
        <v>143</v>
      </c>
      <c r="AU634" s="17" t="s">
        <v>87</v>
      </c>
    </row>
    <row r="635" spans="1:65" s="2" customFormat="1" ht="19.5">
      <c r="A635" s="34"/>
      <c r="B635" s="35"/>
      <c r="C635" s="36"/>
      <c r="D635" s="203" t="s">
        <v>161</v>
      </c>
      <c r="E635" s="36"/>
      <c r="F635" s="207" t="s">
        <v>1019</v>
      </c>
      <c r="G635" s="36"/>
      <c r="H635" s="36"/>
      <c r="I635" s="108"/>
      <c r="J635" s="36"/>
      <c r="K635" s="36"/>
      <c r="L635" s="39"/>
      <c r="M635" s="205"/>
      <c r="N635" s="206"/>
      <c r="O635" s="64"/>
      <c r="P635" s="64"/>
      <c r="Q635" s="64"/>
      <c r="R635" s="64"/>
      <c r="S635" s="64"/>
      <c r="T635" s="65"/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T635" s="17" t="s">
        <v>161</v>
      </c>
      <c r="AU635" s="17" t="s">
        <v>87</v>
      </c>
    </row>
    <row r="636" spans="1:65" s="2" customFormat="1" ht="33" customHeight="1">
      <c r="A636" s="34"/>
      <c r="B636" s="35"/>
      <c r="C636" s="219" t="s">
        <v>1023</v>
      </c>
      <c r="D636" s="219" t="s">
        <v>155</v>
      </c>
      <c r="E636" s="220" t="s">
        <v>1024</v>
      </c>
      <c r="F636" s="221" t="s">
        <v>1025</v>
      </c>
      <c r="G636" s="222" t="s">
        <v>1003</v>
      </c>
      <c r="H636" s="223">
        <v>1</v>
      </c>
      <c r="I636" s="224"/>
      <c r="J636" s="225">
        <f>ROUND(I636*H636,2)</f>
        <v>0</v>
      </c>
      <c r="K636" s="221" t="s">
        <v>19</v>
      </c>
      <c r="L636" s="226"/>
      <c r="M636" s="227" t="s">
        <v>19</v>
      </c>
      <c r="N636" s="228" t="s">
        <v>47</v>
      </c>
      <c r="O636" s="64"/>
      <c r="P636" s="199">
        <f>O636*H636</f>
        <v>0</v>
      </c>
      <c r="Q636" s="199">
        <v>0</v>
      </c>
      <c r="R636" s="199">
        <f>Q636*H636</f>
        <v>0</v>
      </c>
      <c r="S636" s="199">
        <v>0</v>
      </c>
      <c r="T636" s="200">
        <f>S636*H636</f>
        <v>0</v>
      </c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R636" s="201" t="s">
        <v>179</v>
      </c>
      <c r="AT636" s="201" t="s">
        <v>155</v>
      </c>
      <c r="AU636" s="201" t="s">
        <v>87</v>
      </c>
      <c r="AY636" s="17" t="s">
        <v>133</v>
      </c>
      <c r="BE636" s="202">
        <f>IF(N636="základní",J636,0)</f>
        <v>0</v>
      </c>
      <c r="BF636" s="202">
        <f>IF(N636="snížená",J636,0)</f>
        <v>0</v>
      </c>
      <c r="BG636" s="202">
        <f>IF(N636="zákl. přenesená",J636,0)</f>
        <v>0</v>
      </c>
      <c r="BH636" s="202">
        <f>IF(N636="sníž. přenesená",J636,0)</f>
        <v>0</v>
      </c>
      <c r="BI636" s="202">
        <f>IF(N636="nulová",J636,0)</f>
        <v>0</v>
      </c>
      <c r="BJ636" s="17" t="s">
        <v>84</v>
      </c>
      <c r="BK636" s="202">
        <f>ROUND(I636*H636,2)</f>
        <v>0</v>
      </c>
      <c r="BL636" s="17" t="s">
        <v>180</v>
      </c>
      <c r="BM636" s="201" t="s">
        <v>1023</v>
      </c>
    </row>
    <row r="637" spans="1:65" s="2" customFormat="1" ht="19.5">
      <c r="A637" s="34"/>
      <c r="B637" s="35"/>
      <c r="C637" s="36"/>
      <c r="D637" s="203" t="s">
        <v>143</v>
      </c>
      <c r="E637" s="36"/>
      <c r="F637" s="204" t="s">
        <v>1025</v>
      </c>
      <c r="G637" s="36"/>
      <c r="H637" s="36"/>
      <c r="I637" s="108"/>
      <c r="J637" s="36"/>
      <c r="K637" s="36"/>
      <c r="L637" s="39"/>
      <c r="M637" s="205"/>
      <c r="N637" s="206"/>
      <c r="O637" s="64"/>
      <c r="P637" s="64"/>
      <c r="Q637" s="64"/>
      <c r="R637" s="64"/>
      <c r="S637" s="64"/>
      <c r="T637" s="65"/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T637" s="17" t="s">
        <v>143</v>
      </c>
      <c r="AU637" s="17" t="s">
        <v>87</v>
      </c>
    </row>
    <row r="638" spans="1:65" s="2" customFormat="1" ht="33" customHeight="1">
      <c r="A638" s="34"/>
      <c r="B638" s="35"/>
      <c r="C638" s="219" t="s">
        <v>1026</v>
      </c>
      <c r="D638" s="219" t="s">
        <v>155</v>
      </c>
      <c r="E638" s="220" t="s">
        <v>1027</v>
      </c>
      <c r="F638" s="221" t="s">
        <v>1028</v>
      </c>
      <c r="G638" s="222" t="s">
        <v>1003</v>
      </c>
      <c r="H638" s="223">
        <v>1</v>
      </c>
      <c r="I638" s="224"/>
      <c r="J638" s="225">
        <f>ROUND(I638*H638,2)</f>
        <v>0</v>
      </c>
      <c r="K638" s="221" t="s">
        <v>19</v>
      </c>
      <c r="L638" s="226"/>
      <c r="M638" s="227" t="s">
        <v>19</v>
      </c>
      <c r="N638" s="228" t="s">
        <v>47</v>
      </c>
      <c r="O638" s="64"/>
      <c r="P638" s="199">
        <f>O638*H638</f>
        <v>0</v>
      </c>
      <c r="Q638" s="199">
        <v>0</v>
      </c>
      <c r="R638" s="199">
        <f>Q638*H638</f>
        <v>0</v>
      </c>
      <c r="S638" s="199">
        <v>0</v>
      </c>
      <c r="T638" s="200">
        <f>S638*H638</f>
        <v>0</v>
      </c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R638" s="201" t="s">
        <v>179</v>
      </c>
      <c r="AT638" s="201" t="s">
        <v>155</v>
      </c>
      <c r="AU638" s="201" t="s">
        <v>87</v>
      </c>
      <c r="AY638" s="17" t="s">
        <v>133</v>
      </c>
      <c r="BE638" s="202">
        <f>IF(N638="základní",J638,0)</f>
        <v>0</v>
      </c>
      <c r="BF638" s="202">
        <f>IF(N638="snížená",J638,0)</f>
        <v>0</v>
      </c>
      <c r="BG638" s="202">
        <f>IF(N638="zákl. přenesená",J638,0)</f>
        <v>0</v>
      </c>
      <c r="BH638" s="202">
        <f>IF(N638="sníž. přenesená",J638,0)</f>
        <v>0</v>
      </c>
      <c r="BI638" s="202">
        <f>IF(N638="nulová",J638,0)</f>
        <v>0</v>
      </c>
      <c r="BJ638" s="17" t="s">
        <v>84</v>
      </c>
      <c r="BK638" s="202">
        <f>ROUND(I638*H638,2)</f>
        <v>0</v>
      </c>
      <c r="BL638" s="17" t="s">
        <v>180</v>
      </c>
      <c r="BM638" s="201" t="s">
        <v>1026</v>
      </c>
    </row>
    <row r="639" spans="1:65" s="2" customFormat="1" ht="29.25">
      <c r="A639" s="34"/>
      <c r="B639" s="35"/>
      <c r="C639" s="36"/>
      <c r="D639" s="203" t="s">
        <v>143</v>
      </c>
      <c r="E639" s="36"/>
      <c r="F639" s="204" t="s">
        <v>1028</v>
      </c>
      <c r="G639" s="36"/>
      <c r="H639" s="36"/>
      <c r="I639" s="108"/>
      <c r="J639" s="36"/>
      <c r="K639" s="36"/>
      <c r="L639" s="39"/>
      <c r="M639" s="205"/>
      <c r="N639" s="206"/>
      <c r="O639" s="64"/>
      <c r="P639" s="64"/>
      <c r="Q639" s="64"/>
      <c r="R639" s="64"/>
      <c r="S639" s="64"/>
      <c r="T639" s="65"/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T639" s="17" t="s">
        <v>143</v>
      </c>
      <c r="AU639" s="17" t="s">
        <v>87</v>
      </c>
    </row>
    <row r="640" spans="1:65" s="2" customFormat="1" ht="44.25" customHeight="1">
      <c r="A640" s="34"/>
      <c r="B640" s="35"/>
      <c r="C640" s="219" t="s">
        <v>1029</v>
      </c>
      <c r="D640" s="219" t="s">
        <v>155</v>
      </c>
      <c r="E640" s="220" t="s">
        <v>1030</v>
      </c>
      <c r="F640" s="221" t="s">
        <v>1031</v>
      </c>
      <c r="G640" s="222" t="s">
        <v>1003</v>
      </c>
      <c r="H640" s="223">
        <v>1</v>
      </c>
      <c r="I640" s="224"/>
      <c r="J640" s="225">
        <f>ROUND(I640*H640,2)</f>
        <v>0</v>
      </c>
      <c r="K640" s="221" t="s">
        <v>19</v>
      </c>
      <c r="L640" s="226"/>
      <c r="M640" s="227" t="s">
        <v>19</v>
      </c>
      <c r="N640" s="228" t="s">
        <v>47</v>
      </c>
      <c r="O640" s="64"/>
      <c r="P640" s="199">
        <f>O640*H640</f>
        <v>0</v>
      </c>
      <c r="Q640" s="199">
        <v>0</v>
      </c>
      <c r="R640" s="199">
        <f>Q640*H640</f>
        <v>0</v>
      </c>
      <c r="S640" s="199">
        <v>0</v>
      </c>
      <c r="T640" s="200">
        <f>S640*H640</f>
        <v>0</v>
      </c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R640" s="201" t="s">
        <v>179</v>
      </c>
      <c r="AT640" s="201" t="s">
        <v>155</v>
      </c>
      <c r="AU640" s="201" t="s">
        <v>87</v>
      </c>
      <c r="AY640" s="17" t="s">
        <v>133</v>
      </c>
      <c r="BE640" s="202">
        <f>IF(N640="základní",J640,0)</f>
        <v>0</v>
      </c>
      <c r="BF640" s="202">
        <f>IF(N640="snížená",J640,0)</f>
        <v>0</v>
      </c>
      <c r="BG640" s="202">
        <f>IF(N640="zákl. přenesená",J640,0)</f>
        <v>0</v>
      </c>
      <c r="BH640" s="202">
        <f>IF(N640="sníž. přenesená",J640,0)</f>
        <v>0</v>
      </c>
      <c r="BI640" s="202">
        <f>IF(N640="nulová",J640,0)</f>
        <v>0</v>
      </c>
      <c r="BJ640" s="17" t="s">
        <v>84</v>
      </c>
      <c r="BK640" s="202">
        <f>ROUND(I640*H640,2)</f>
        <v>0</v>
      </c>
      <c r="BL640" s="17" t="s">
        <v>180</v>
      </c>
      <c r="BM640" s="201" t="s">
        <v>1029</v>
      </c>
    </row>
    <row r="641" spans="1:65" s="2" customFormat="1" ht="29.25">
      <c r="A641" s="34"/>
      <c r="B641" s="35"/>
      <c r="C641" s="36"/>
      <c r="D641" s="203" t="s">
        <v>143</v>
      </c>
      <c r="E641" s="36"/>
      <c r="F641" s="204" t="s">
        <v>1031</v>
      </c>
      <c r="G641" s="36"/>
      <c r="H641" s="36"/>
      <c r="I641" s="108"/>
      <c r="J641" s="36"/>
      <c r="K641" s="36"/>
      <c r="L641" s="39"/>
      <c r="M641" s="205"/>
      <c r="N641" s="206"/>
      <c r="O641" s="64"/>
      <c r="P641" s="64"/>
      <c r="Q641" s="64"/>
      <c r="R641" s="64"/>
      <c r="S641" s="64"/>
      <c r="T641" s="65"/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T641" s="17" t="s">
        <v>143</v>
      </c>
      <c r="AU641" s="17" t="s">
        <v>87</v>
      </c>
    </row>
    <row r="642" spans="1:65" s="2" customFormat="1" ht="44.25" customHeight="1">
      <c r="A642" s="34"/>
      <c r="B642" s="35"/>
      <c r="C642" s="219" t="s">
        <v>1032</v>
      </c>
      <c r="D642" s="219" t="s">
        <v>155</v>
      </c>
      <c r="E642" s="220" t="s">
        <v>1033</v>
      </c>
      <c r="F642" s="221" t="s">
        <v>1034</v>
      </c>
      <c r="G642" s="222" t="s">
        <v>1003</v>
      </c>
      <c r="H642" s="223">
        <v>1</v>
      </c>
      <c r="I642" s="224"/>
      <c r="J642" s="225">
        <f>ROUND(I642*H642,2)</f>
        <v>0</v>
      </c>
      <c r="K642" s="221" t="s">
        <v>19</v>
      </c>
      <c r="L642" s="226"/>
      <c r="M642" s="227" t="s">
        <v>19</v>
      </c>
      <c r="N642" s="228" t="s">
        <v>47</v>
      </c>
      <c r="O642" s="64"/>
      <c r="P642" s="199">
        <f>O642*H642</f>
        <v>0</v>
      </c>
      <c r="Q642" s="199">
        <v>0</v>
      </c>
      <c r="R642" s="199">
        <f>Q642*H642</f>
        <v>0</v>
      </c>
      <c r="S642" s="199">
        <v>0</v>
      </c>
      <c r="T642" s="200">
        <f>S642*H642</f>
        <v>0</v>
      </c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R642" s="201" t="s">
        <v>179</v>
      </c>
      <c r="AT642" s="201" t="s">
        <v>155</v>
      </c>
      <c r="AU642" s="201" t="s">
        <v>87</v>
      </c>
      <c r="AY642" s="17" t="s">
        <v>133</v>
      </c>
      <c r="BE642" s="202">
        <f>IF(N642="základní",J642,0)</f>
        <v>0</v>
      </c>
      <c r="BF642" s="202">
        <f>IF(N642="snížená",J642,0)</f>
        <v>0</v>
      </c>
      <c r="BG642" s="202">
        <f>IF(N642="zákl. přenesená",J642,0)</f>
        <v>0</v>
      </c>
      <c r="BH642" s="202">
        <f>IF(N642="sníž. přenesená",J642,0)</f>
        <v>0</v>
      </c>
      <c r="BI642" s="202">
        <f>IF(N642="nulová",J642,0)</f>
        <v>0</v>
      </c>
      <c r="BJ642" s="17" t="s">
        <v>84</v>
      </c>
      <c r="BK642" s="202">
        <f>ROUND(I642*H642,2)</f>
        <v>0</v>
      </c>
      <c r="BL642" s="17" t="s">
        <v>180</v>
      </c>
      <c r="BM642" s="201" t="s">
        <v>1032</v>
      </c>
    </row>
    <row r="643" spans="1:65" s="2" customFormat="1" ht="29.25">
      <c r="A643" s="34"/>
      <c r="B643" s="35"/>
      <c r="C643" s="36"/>
      <c r="D643" s="203" t="s">
        <v>143</v>
      </c>
      <c r="E643" s="36"/>
      <c r="F643" s="204" t="s">
        <v>1034</v>
      </c>
      <c r="G643" s="36"/>
      <c r="H643" s="36"/>
      <c r="I643" s="108"/>
      <c r="J643" s="36"/>
      <c r="K643" s="36"/>
      <c r="L643" s="39"/>
      <c r="M643" s="205"/>
      <c r="N643" s="206"/>
      <c r="O643" s="64"/>
      <c r="P643" s="64"/>
      <c r="Q643" s="64"/>
      <c r="R643" s="64"/>
      <c r="S643" s="64"/>
      <c r="T643" s="65"/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T643" s="17" t="s">
        <v>143</v>
      </c>
      <c r="AU643" s="17" t="s">
        <v>87</v>
      </c>
    </row>
    <row r="644" spans="1:65" s="2" customFormat="1" ht="33" customHeight="1">
      <c r="A644" s="34"/>
      <c r="B644" s="35"/>
      <c r="C644" s="219" t="s">
        <v>1035</v>
      </c>
      <c r="D644" s="219" t="s">
        <v>155</v>
      </c>
      <c r="E644" s="220" t="s">
        <v>1036</v>
      </c>
      <c r="F644" s="221" t="s">
        <v>1037</v>
      </c>
      <c r="G644" s="222" t="s">
        <v>1003</v>
      </c>
      <c r="H644" s="223">
        <v>6</v>
      </c>
      <c r="I644" s="224"/>
      <c r="J644" s="225">
        <f>ROUND(I644*H644,2)</f>
        <v>0</v>
      </c>
      <c r="K644" s="221" t="s">
        <v>19</v>
      </c>
      <c r="L644" s="226"/>
      <c r="M644" s="227" t="s">
        <v>19</v>
      </c>
      <c r="N644" s="228" t="s">
        <v>47</v>
      </c>
      <c r="O644" s="64"/>
      <c r="P644" s="199">
        <f>O644*H644</f>
        <v>0</v>
      </c>
      <c r="Q644" s="199">
        <v>0</v>
      </c>
      <c r="R644" s="199">
        <f>Q644*H644</f>
        <v>0</v>
      </c>
      <c r="S644" s="199">
        <v>0</v>
      </c>
      <c r="T644" s="200">
        <f>S644*H644</f>
        <v>0</v>
      </c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R644" s="201" t="s">
        <v>179</v>
      </c>
      <c r="AT644" s="201" t="s">
        <v>155</v>
      </c>
      <c r="AU644" s="201" t="s">
        <v>87</v>
      </c>
      <c r="AY644" s="17" t="s">
        <v>133</v>
      </c>
      <c r="BE644" s="202">
        <f>IF(N644="základní",J644,0)</f>
        <v>0</v>
      </c>
      <c r="BF644" s="202">
        <f>IF(N644="snížená",J644,0)</f>
        <v>0</v>
      </c>
      <c r="BG644" s="202">
        <f>IF(N644="zákl. přenesená",J644,0)</f>
        <v>0</v>
      </c>
      <c r="BH644" s="202">
        <f>IF(N644="sníž. přenesená",J644,0)</f>
        <v>0</v>
      </c>
      <c r="BI644" s="202">
        <f>IF(N644="nulová",J644,0)</f>
        <v>0</v>
      </c>
      <c r="BJ644" s="17" t="s">
        <v>84</v>
      </c>
      <c r="BK644" s="202">
        <f>ROUND(I644*H644,2)</f>
        <v>0</v>
      </c>
      <c r="BL644" s="17" t="s">
        <v>180</v>
      </c>
      <c r="BM644" s="201" t="s">
        <v>1038</v>
      </c>
    </row>
    <row r="645" spans="1:65" s="2" customFormat="1" ht="29.25">
      <c r="A645" s="34"/>
      <c r="B645" s="35"/>
      <c r="C645" s="36"/>
      <c r="D645" s="203" t="s">
        <v>143</v>
      </c>
      <c r="E645" s="36"/>
      <c r="F645" s="204" t="s">
        <v>1037</v>
      </c>
      <c r="G645" s="36"/>
      <c r="H645" s="36"/>
      <c r="I645" s="108"/>
      <c r="J645" s="36"/>
      <c r="K645" s="36"/>
      <c r="L645" s="39"/>
      <c r="M645" s="205"/>
      <c r="N645" s="206"/>
      <c r="O645" s="64"/>
      <c r="P645" s="64"/>
      <c r="Q645" s="64"/>
      <c r="R645" s="64"/>
      <c r="S645" s="64"/>
      <c r="T645" s="65"/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T645" s="17" t="s">
        <v>143</v>
      </c>
      <c r="AU645" s="17" t="s">
        <v>87</v>
      </c>
    </row>
    <row r="646" spans="1:65" s="2" customFormat="1" ht="29.25">
      <c r="A646" s="34"/>
      <c r="B646" s="35"/>
      <c r="C646" s="36"/>
      <c r="D646" s="203" t="s">
        <v>161</v>
      </c>
      <c r="E646" s="36"/>
      <c r="F646" s="207" t="s">
        <v>1039</v>
      </c>
      <c r="G646" s="36"/>
      <c r="H646" s="36"/>
      <c r="I646" s="108"/>
      <c r="J646" s="36"/>
      <c r="K646" s="36"/>
      <c r="L646" s="39"/>
      <c r="M646" s="205"/>
      <c r="N646" s="206"/>
      <c r="O646" s="64"/>
      <c r="P646" s="64"/>
      <c r="Q646" s="64"/>
      <c r="R646" s="64"/>
      <c r="S646" s="64"/>
      <c r="T646" s="65"/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T646" s="17" t="s">
        <v>161</v>
      </c>
      <c r="AU646" s="17" t="s">
        <v>87</v>
      </c>
    </row>
    <row r="647" spans="1:65" s="2" customFormat="1" ht="16.5" customHeight="1">
      <c r="A647" s="34"/>
      <c r="B647" s="35"/>
      <c r="C647" s="190" t="s">
        <v>1040</v>
      </c>
      <c r="D647" s="190" t="s">
        <v>136</v>
      </c>
      <c r="E647" s="191" t="s">
        <v>1041</v>
      </c>
      <c r="F647" s="192" t="s">
        <v>1042</v>
      </c>
      <c r="G647" s="193" t="s">
        <v>1043</v>
      </c>
      <c r="H647" s="240"/>
      <c r="I647" s="195"/>
      <c r="J647" s="196">
        <f>ROUND(I647*H647,2)</f>
        <v>0</v>
      </c>
      <c r="K647" s="192" t="s">
        <v>140</v>
      </c>
      <c r="L647" s="39"/>
      <c r="M647" s="197" t="s">
        <v>19</v>
      </c>
      <c r="N647" s="198" t="s">
        <v>47</v>
      </c>
      <c r="O647" s="64"/>
      <c r="P647" s="199">
        <f>O647*H647</f>
        <v>0</v>
      </c>
      <c r="Q647" s="199">
        <v>0</v>
      </c>
      <c r="R647" s="199">
        <f>Q647*H647</f>
        <v>0</v>
      </c>
      <c r="S647" s="199">
        <v>0</v>
      </c>
      <c r="T647" s="200">
        <f>S647*H647</f>
        <v>0</v>
      </c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R647" s="201" t="s">
        <v>180</v>
      </c>
      <c r="AT647" s="201" t="s">
        <v>136</v>
      </c>
      <c r="AU647" s="201" t="s">
        <v>87</v>
      </c>
      <c r="AY647" s="17" t="s">
        <v>133</v>
      </c>
      <c r="BE647" s="202">
        <f>IF(N647="základní",J647,0)</f>
        <v>0</v>
      </c>
      <c r="BF647" s="202">
        <f>IF(N647="snížená",J647,0)</f>
        <v>0</v>
      </c>
      <c r="BG647" s="202">
        <f>IF(N647="zákl. přenesená",J647,0)</f>
        <v>0</v>
      </c>
      <c r="BH647" s="202">
        <f>IF(N647="sníž. přenesená",J647,0)</f>
        <v>0</v>
      </c>
      <c r="BI647" s="202">
        <f>IF(N647="nulová",J647,0)</f>
        <v>0</v>
      </c>
      <c r="BJ647" s="17" t="s">
        <v>84</v>
      </c>
      <c r="BK647" s="202">
        <f>ROUND(I647*H647,2)</f>
        <v>0</v>
      </c>
      <c r="BL647" s="17" t="s">
        <v>180</v>
      </c>
      <c r="BM647" s="201" t="s">
        <v>1040</v>
      </c>
    </row>
    <row r="648" spans="1:65" s="2" customFormat="1">
      <c r="A648" s="34"/>
      <c r="B648" s="35"/>
      <c r="C648" s="36"/>
      <c r="D648" s="203" t="s">
        <v>143</v>
      </c>
      <c r="E648" s="36"/>
      <c r="F648" s="204" t="s">
        <v>1042</v>
      </c>
      <c r="G648" s="36"/>
      <c r="H648" s="36"/>
      <c r="I648" s="108"/>
      <c r="J648" s="36"/>
      <c r="K648" s="36"/>
      <c r="L648" s="39"/>
      <c r="M648" s="205"/>
      <c r="N648" s="206"/>
      <c r="O648" s="64"/>
      <c r="P648" s="64"/>
      <c r="Q648" s="64"/>
      <c r="R648" s="64"/>
      <c r="S648" s="64"/>
      <c r="T648" s="65"/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T648" s="17" t="s">
        <v>143</v>
      </c>
      <c r="AU648" s="17" t="s">
        <v>87</v>
      </c>
    </row>
    <row r="649" spans="1:65" s="2" customFormat="1" ht="29.25">
      <c r="A649" s="34"/>
      <c r="B649" s="35"/>
      <c r="C649" s="36"/>
      <c r="D649" s="203" t="s">
        <v>161</v>
      </c>
      <c r="E649" s="36"/>
      <c r="F649" s="207" t="s">
        <v>1044</v>
      </c>
      <c r="G649" s="36"/>
      <c r="H649" s="36"/>
      <c r="I649" s="108"/>
      <c r="J649" s="36"/>
      <c r="K649" s="36"/>
      <c r="L649" s="39"/>
      <c r="M649" s="205"/>
      <c r="N649" s="206"/>
      <c r="O649" s="64"/>
      <c r="P649" s="64"/>
      <c r="Q649" s="64"/>
      <c r="R649" s="64"/>
      <c r="S649" s="64"/>
      <c r="T649" s="65"/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T649" s="17" t="s">
        <v>161</v>
      </c>
      <c r="AU649" s="17" t="s">
        <v>87</v>
      </c>
    </row>
    <row r="650" spans="1:65" s="2" customFormat="1" ht="16.5" customHeight="1">
      <c r="A650" s="34"/>
      <c r="B650" s="35"/>
      <c r="C650" s="190" t="s">
        <v>1045</v>
      </c>
      <c r="D650" s="190" t="s">
        <v>136</v>
      </c>
      <c r="E650" s="191" t="s">
        <v>1046</v>
      </c>
      <c r="F650" s="192" t="s">
        <v>1047</v>
      </c>
      <c r="G650" s="193" t="s">
        <v>1043</v>
      </c>
      <c r="H650" s="240"/>
      <c r="I650" s="195"/>
      <c r="J650" s="196">
        <f>ROUND(I650*H650,2)</f>
        <v>0</v>
      </c>
      <c r="K650" s="192" t="s">
        <v>140</v>
      </c>
      <c r="L650" s="39"/>
      <c r="M650" s="197" t="s">
        <v>19</v>
      </c>
      <c r="N650" s="198" t="s">
        <v>47</v>
      </c>
      <c r="O650" s="64"/>
      <c r="P650" s="199">
        <f>O650*H650</f>
        <v>0</v>
      </c>
      <c r="Q650" s="199">
        <v>0</v>
      </c>
      <c r="R650" s="199">
        <f>Q650*H650</f>
        <v>0</v>
      </c>
      <c r="S650" s="199">
        <v>0</v>
      </c>
      <c r="T650" s="200">
        <f>S650*H650</f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201" t="s">
        <v>180</v>
      </c>
      <c r="AT650" s="201" t="s">
        <v>136</v>
      </c>
      <c r="AU650" s="201" t="s">
        <v>87</v>
      </c>
      <c r="AY650" s="17" t="s">
        <v>133</v>
      </c>
      <c r="BE650" s="202">
        <f>IF(N650="základní",J650,0)</f>
        <v>0</v>
      </c>
      <c r="BF650" s="202">
        <f>IF(N650="snížená",J650,0)</f>
        <v>0</v>
      </c>
      <c r="BG650" s="202">
        <f>IF(N650="zákl. přenesená",J650,0)</f>
        <v>0</v>
      </c>
      <c r="BH650" s="202">
        <f>IF(N650="sníž. přenesená",J650,0)</f>
        <v>0</v>
      </c>
      <c r="BI650" s="202">
        <f>IF(N650="nulová",J650,0)</f>
        <v>0</v>
      </c>
      <c r="BJ650" s="17" t="s">
        <v>84</v>
      </c>
      <c r="BK650" s="202">
        <f>ROUND(I650*H650,2)</f>
        <v>0</v>
      </c>
      <c r="BL650" s="17" t="s">
        <v>180</v>
      </c>
      <c r="BM650" s="201" t="s">
        <v>1045</v>
      </c>
    </row>
    <row r="651" spans="1:65" s="2" customFormat="1">
      <c r="A651" s="34"/>
      <c r="B651" s="35"/>
      <c r="C651" s="36"/>
      <c r="D651" s="203" t="s">
        <v>143</v>
      </c>
      <c r="E651" s="36"/>
      <c r="F651" s="204" t="s">
        <v>1047</v>
      </c>
      <c r="G651" s="36"/>
      <c r="H651" s="36"/>
      <c r="I651" s="108"/>
      <c r="J651" s="36"/>
      <c r="K651" s="36"/>
      <c r="L651" s="39"/>
      <c r="M651" s="205"/>
      <c r="N651" s="206"/>
      <c r="O651" s="64"/>
      <c r="P651" s="64"/>
      <c r="Q651" s="64"/>
      <c r="R651" s="64"/>
      <c r="S651" s="64"/>
      <c r="T651" s="65"/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T651" s="17" t="s">
        <v>143</v>
      </c>
      <c r="AU651" s="17" t="s">
        <v>87</v>
      </c>
    </row>
    <row r="652" spans="1:65" s="2" customFormat="1" ht="29.25">
      <c r="A652" s="34"/>
      <c r="B652" s="35"/>
      <c r="C652" s="36"/>
      <c r="D652" s="203" t="s">
        <v>161</v>
      </c>
      <c r="E652" s="36"/>
      <c r="F652" s="207" t="s">
        <v>1048</v>
      </c>
      <c r="G652" s="36"/>
      <c r="H652" s="36"/>
      <c r="I652" s="108"/>
      <c r="J652" s="36"/>
      <c r="K652" s="36"/>
      <c r="L652" s="39"/>
      <c r="M652" s="205"/>
      <c r="N652" s="206"/>
      <c r="O652" s="64"/>
      <c r="P652" s="64"/>
      <c r="Q652" s="64"/>
      <c r="R652" s="64"/>
      <c r="S652" s="64"/>
      <c r="T652" s="65"/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T652" s="17" t="s">
        <v>161</v>
      </c>
      <c r="AU652" s="17" t="s">
        <v>87</v>
      </c>
    </row>
    <row r="653" spans="1:65" s="12" customFormat="1" ht="22.9" customHeight="1">
      <c r="B653" s="174"/>
      <c r="C653" s="175"/>
      <c r="D653" s="176" t="s">
        <v>75</v>
      </c>
      <c r="E653" s="188" t="s">
        <v>1049</v>
      </c>
      <c r="F653" s="188" t="s">
        <v>1050</v>
      </c>
      <c r="G653" s="175"/>
      <c r="H653" s="175"/>
      <c r="I653" s="178"/>
      <c r="J653" s="189">
        <f>BK653</f>
        <v>0</v>
      </c>
      <c r="K653" s="175"/>
      <c r="L653" s="180"/>
      <c r="M653" s="181"/>
      <c r="N653" s="182"/>
      <c r="O653" s="182"/>
      <c r="P653" s="183">
        <f>SUM(P654:P701)</f>
        <v>0</v>
      </c>
      <c r="Q653" s="182"/>
      <c r="R653" s="183">
        <f>SUM(R654:R701)</f>
        <v>0</v>
      </c>
      <c r="S653" s="182"/>
      <c r="T653" s="184">
        <f>SUM(T654:T701)</f>
        <v>0</v>
      </c>
      <c r="AR653" s="185" t="s">
        <v>141</v>
      </c>
      <c r="AT653" s="186" t="s">
        <v>75</v>
      </c>
      <c r="AU653" s="186" t="s">
        <v>84</v>
      </c>
      <c r="AY653" s="185" t="s">
        <v>133</v>
      </c>
      <c r="BK653" s="187">
        <f>SUM(BK654:BK701)</f>
        <v>0</v>
      </c>
    </row>
    <row r="654" spans="1:65" s="2" customFormat="1" ht="16.5" customHeight="1">
      <c r="A654" s="34"/>
      <c r="B654" s="35"/>
      <c r="C654" s="190" t="s">
        <v>1051</v>
      </c>
      <c r="D654" s="190" t="s">
        <v>136</v>
      </c>
      <c r="E654" s="191" t="s">
        <v>1052</v>
      </c>
      <c r="F654" s="192" t="s">
        <v>1053</v>
      </c>
      <c r="G654" s="193" t="s">
        <v>158</v>
      </c>
      <c r="H654" s="194">
        <v>250</v>
      </c>
      <c r="I654" s="195"/>
      <c r="J654" s="196">
        <f>ROUND(I654*H654,2)</f>
        <v>0</v>
      </c>
      <c r="K654" s="192" t="s">
        <v>140</v>
      </c>
      <c r="L654" s="39"/>
      <c r="M654" s="197" t="s">
        <v>19</v>
      </c>
      <c r="N654" s="198" t="s">
        <v>47</v>
      </c>
      <c r="O654" s="64"/>
      <c r="P654" s="199">
        <f>O654*H654</f>
        <v>0</v>
      </c>
      <c r="Q654" s="199">
        <v>0</v>
      </c>
      <c r="R654" s="199">
        <f>Q654*H654</f>
        <v>0</v>
      </c>
      <c r="S654" s="199">
        <v>0</v>
      </c>
      <c r="T654" s="200">
        <f>S654*H654</f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201" t="s">
        <v>180</v>
      </c>
      <c r="AT654" s="201" t="s">
        <v>136</v>
      </c>
      <c r="AU654" s="201" t="s">
        <v>87</v>
      </c>
      <c r="AY654" s="17" t="s">
        <v>133</v>
      </c>
      <c r="BE654" s="202">
        <f>IF(N654="základní",J654,0)</f>
        <v>0</v>
      </c>
      <c r="BF654" s="202">
        <f>IF(N654="snížená",J654,0)</f>
        <v>0</v>
      </c>
      <c r="BG654" s="202">
        <f>IF(N654="zákl. přenesená",J654,0)</f>
        <v>0</v>
      </c>
      <c r="BH654" s="202">
        <f>IF(N654="sníž. přenesená",J654,0)</f>
        <v>0</v>
      </c>
      <c r="BI654" s="202">
        <f>IF(N654="nulová",J654,0)</f>
        <v>0</v>
      </c>
      <c r="BJ654" s="17" t="s">
        <v>84</v>
      </c>
      <c r="BK654" s="202">
        <f>ROUND(I654*H654,2)</f>
        <v>0</v>
      </c>
      <c r="BL654" s="17" t="s">
        <v>180</v>
      </c>
      <c r="BM654" s="201" t="s">
        <v>1051</v>
      </c>
    </row>
    <row r="655" spans="1:65" s="2" customFormat="1" ht="29.25">
      <c r="A655" s="34"/>
      <c r="B655" s="35"/>
      <c r="C655" s="36"/>
      <c r="D655" s="203" t="s">
        <v>143</v>
      </c>
      <c r="E655" s="36"/>
      <c r="F655" s="204" t="s">
        <v>1054</v>
      </c>
      <c r="G655" s="36"/>
      <c r="H655" s="36"/>
      <c r="I655" s="108"/>
      <c r="J655" s="36"/>
      <c r="K655" s="36"/>
      <c r="L655" s="39"/>
      <c r="M655" s="205"/>
      <c r="N655" s="206"/>
      <c r="O655" s="64"/>
      <c r="P655" s="64"/>
      <c r="Q655" s="64"/>
      <c r="R655" s="64"/>
      <c r="S655" s="64"/>
      <c r="T655" s="65"/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T655" s="17" t="s">
        <v>143</v>
      </c>
      <c r="AU655" s="17" t="s">
        <v>87</v>
      </c>
    </row>
    <row r="656" spans="1:65" s="2" customFormat="1" ht="29.25">
      <c r="A656" s="34"/>
      <c r="B656" s="35"/>
      <c r="C656" s="36"/>
      <c r="D656" s="203" t="s">
        <v>145</v>
      </c>
      <c r="E656" s="36"/>
      <c r="F656" s="207" t="s">
        <v>1055</v>
      </c>
      <c r="G656" s="36"/>
      <c r="H656" s="36"/>
      <c r="I656" s="108"/>
      <c r="J656" s="36"/>
      <c r="K656" s="36"/>
      <c r="L656" s="39"/>
      <c r="M656" s="205"/>
      <c r="N656" s="206"/>
      <c r="O656" s="64"/>
      <c r="P656" s="64"/>
      <c r="Q656" s="64"/>
      <c r="R656" s="64"/>
      <c r="S656" s="64"/>
      <c r="T656" s="65"/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T656" s="17" t="s">
        <v>145</v>
      </c>
      <c r="AU656" s="17" t="s">
        <v>87</v>
      </c>
    </row>
    <row r="657" spans="1:65" s="2" customFormat="1" ht="16.5" customHeight="1">
      <c r="A657" s="34"/>
      <c r="B657" s="35"/>
      <c r="C657" s="219" t="s">
        <v>1056</v>
      </c>
      <c r="D657" s="219" t="s">
        <v>155</v>
      </c>
      <c r="E657" s="220" t="s">
        <v>1057</v>
      </c>
      <c r="F657" s="221" t="s">
        <v>1058</v>
      </c>
      <c r="G657" s="222" t="s">
        <v>158</v>
      </c>
      <c r="H657" s="223">
        <v>250</v>
      </c>
      <c r="I657" s="224"/>
      <c r="J657" s="225">
        <f>ROUND(I657*H657,2)</f>
        <v>0</v>
      </c>
      <c r="K657" s="221" t="s">
        <v>140</v>
      </c>
      <c r="L657" s="226"/>
      <c r="M657" s="227" t="s">
        <v>19</v>
      </c>
      <c r="N657" s="228" t="s">
        <v>47</v>
      </c>
      <c r="O657" s="64"/>
      <c r="P657" s="199">
        <f>O657*H657</f>
        <v>0</v>
      </c>
      <c r="Q657" s="199">
        <v>0</v>
      </c>
      <c r="R657" s="199">
        <f>Q657*H657</f>
        <v>0</v>
      </c>
      <c r="S657" s="199">
        <v>0</v>
      </c>
      <c r="T657" s="200">
        <f>S657*H657</f>
        <v>0</v>
      </c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R657" s="201" t="s">
        <v>179</v>
      </c>
      <c r="AT657" s="201" t="s">
        <v>155</v>
      </c>
      <c r="AU657" s="201" t="s">
        <v>87</v>
      </c>
      <c r="AY657" s="17" t="s">
        <v>133</v>
      </c>
      <c r="BE657" s="202">
        <f>IF(N657="základní",J657,0)</f>
        <v>0</v>
      </c>
      <c r="BF657" s="202">
        <f>IF(N657="snížená",J657,0)</f>
        <v>0</v>
      </c>
      <c r="BG657" s="202">
        <f>IF(N657="zákl. přenesená",J657,0)</f>
        <v>0</v>
      </c>
      <c r="BH657" s="202">
        <f>IF(N657="sníž. přenesená",J657,0)</f>
        <v>0</v>
      </c>
      <c r="BI657" s="202">
        <f>IF(N657="nulová",J657,0)</f>
        <v>0</v>
      </c>
      <c r="BJ657" s="17" t="s">
        <v>84</v>
      </c>
      <c r="BK657" s="202">
        <f>ROUND(I657*H657,2)</f>
        <v>0</v>
      </c>
      <c r="BL657" s="17" t="s">
        <v>180</v>
      </c>
      <c r="BM657" s="201" t="s">
        <v>1056</v>
      </c>
    </row>
    <row r="658" spans="1:65" s="2" customFormat="1">
      <c r="A658" s="34"/>
      <c r="B658" s="35"/>
      <c r="C658" s="36"/>
      <c r="D658" s="203" t="s">
        <v>143</v>
      </c>
      <c r="E658" s="36"/>
      <c r="F658" s="204" t="s">
        <v>1058</v>
      </c>
      <c r="G658" s="36"/>
      <c r="H658" s="36"/>
      <c r="I658" s="108"/>
      <c r="J658" s="36"/>
      <c r="K658" s="36"/>
      <c r="L658" s="39"/>
      <c r="M658" s="205"/>
      <c r="N658" s="206"/>
      <c r="O658" s="64"/>
      <c r="P658" s="64"/>
      <c r="Q658" s="64"/>
      <c r="R658" s="64"/>
      <c r="S658" s="64"/>
      <c r="T658" s="65"/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T658" s="17" t="s">
        <v>143</v>
      </c>
      <c r="AU658" s="17" t="s">
        <v>87</v>
      </c>
    </row>
    <row r="659" spans="1:65" s="2" customFormat="1" ht="19.5">
      <c r="A659" s="34"/>
      <c r="B659" s="35"/>
      <c r="C659" s="36"/>
      <c r="D659" s="203" t="s">
        <v>161</v>
      </c>
      <c r="E659" s="36"/>
      <c r="F659" s="207" t="s">
        <v>1059</v>
      </c>
      <c r="G659" s="36"/>
      <c r="H659" s="36"/>
      <c r="I659" s="108"/>
      <c r="J659" s="36"/>
      <c r="K659" s="36"/>
      <c r="L659" s="39"/>
      <c r="M659" s="205"/>
      <c r="N659" s="206"/>
      <c r="O659" s="64"/>
      <c r="P659" s="64"/>
      <c r="Q659" s="64"/>
      <c r="R659" s="64"/>
      <c r="S659" s="64"/>
      <c r="T659" s="65"/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T659" s="17" t="s">
        <v>161</v>
      </c>
      <c r="AU659" s="17" t="s">
        <v>87</v>
      </c>
    </row>
    <row r="660" spans="1:65" s="2" customFormat="1" ht="16.5" customHeight="1">
      <c r="A660" s="34"/>
      <c r="B660" s="35"/>
      <c r="C660" s="190" t="s">
        <v>1060</v>
      </c>
      <c r="D660" s="190" t="s">
        <v>136</v>
      </c>
      <c r="E660" s="191" t="s">
        <v>1061</v>
      </c>
      <c r="F660" s="192" t="s">
        <v>1062</v>
      </c>
      <c r="G660" s="193" t="s">
        <v>158</v>
      </c>
      <c r="H660" s="194">
        <v>1</v>
      </c>
      <c r="I660" s="195"/>
      <c r="J660" s="196">
        <f>ROUND(I660*H660,2)</f>
        <v>0</v>
      </c>
      <c r="K660" s="192" t="s">
        <v>140</v>
      </c>
      <c r="L660" s="39"/>
      <c r="M660" s="197" t="s">
        <v>19</v>
      </c>
      <c r="N660" s="198" t="s">
        <v>47</v>
      </c>
      <c r="O660" s="64"/>
      <c r="P660" s="199">
        <f>O660*H660</f>
        <v>0</v>
      </c>
      <c r="Q660" s="199">
        <v>0</v>
      </c>
      <c r="R660" s="199">
        <f>Q660*H660</f>
        <v>0</v>
      </c>
      <c r="S660" s="199">
        <v>0</v>
      </c>
      <c r="T660" s="200">
        <f>S660*H660</f>
        <v>0</v>
      </c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R660" s="201" t="s">
        <v>534</v>
      </c>
      <c r="AT660" s="201" t="s">
        <v>136</v>
      </c>
      <c r="AU660" s="201" t="s">
        <v>87</v>
      </c>
      <c r="AY660" s="17" t="s">
        <v>133</v>
      </c>
      <c r="BE660" s="202">
        <f>IF(N660="základní",J660,0)</f>
        <v>0</v>
      </c>
      <c r="BF660" s="202">
        <f>IF(N660="snížená",J660,0)</f>
        <v>0</v>
      </c>
      <c r="BG660" s="202">
        <f>IF(N660="zákl. přenesená",J660,0)</f>
        <v>0</v>
      </c>
      <c r="BH660" s="202">
        <f>IF(N660="sníž. přenesená",J660,0)</f>
        <v>0</v>
      </c>
      <c r="BI660" s="202">
        <f>IF(N660="nulová",J660,0)</f>
        <v>0</v>
      </c>
      <c r="BJ660" s="17" t="s">
        <v>84</v>
      </c>
      <c r="BK660" s="202">
        <f>ROUND(I660*H660,2)</f>
        <v>0</v>
      </c>
      <c r="BL660" s="17" t="s">
        <v>534</v>
      </c>
      <c r="BM660" s="201" t="s">
        <v>1063</v>
      </c>
    </row>
    <row r="661" spans="1:65" s="2" customFormat="1">
      <c r="A661" s="34"/>
      <c r="B661" s="35"/>
      <c r="C661" s="36"/>
      <c r="D661" s="203" t="s">
        <v>143</v>
      </c>
      <c r="E661" s="36"/>
      <c r="F661" s="204" t="s">
        <v>1064</v>
      </c>
      <c r="G661" s="36"/>
      <c r="H661" s="36"/>
      <c r="I661" s="108"/>
      <c r="J661" s="36"/>
      <c r="K661" s="36"/>
      <c r="L661" s="39"/>
      <c r="M661" s="205"/>
      <c r="N661" s="206"/>
      <c r="O661" s="64"/>
      <c r="P661" s="64"/>
      <c r="Q661" s="64"/>
      <c r="R661" s="64"/>
      <c r="S661" s="64"/>
      <c r="T661" s="65"/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T661" s="17" t="s">
        <v>143</v>
      </c>
      <c r="AU661" s="17" t="s">
        <v>87</v>
      </c>
    </row>
    <row r="662" spans="1:65" s="2" customFormat="1" ht="21.75" customHeight="1">
      <c r="A662" s="34"/>
      <c r="B662" s="35"/>
      <c r="C662" s="190" t="s">
        <v>1065</v>
      </c>
      <c r="D662" s="190" t="s">
        <v>136</v>
      </c>
      <c r="E662" s="191" t="s">
        <v>1066</v>
      </c>
      <c r="F662" s="192" t="s">
        <v>1067</v>
      </c>
      <c r="G662" s="193" t="s">
        <v>158</v>
      </c>
      <c r="H662" s="194">
        <v>4</v>
      </c>
      <c r="I662" s="195"/>
      <c r="J662" s="196">
        <f>ROUND(I662*H662,2)</f>
        <v>0</v>
      </c>
      <c r="K662" s="192" t="s">
        <v>140</v>
      </c>
      <c r="L662" s="39"/>
      <c r="M662" s="197" t="s">
        <v>19</v>
      </c>
      <c r="N662" s="198" t="s">
        <v>47</v>
      </c>
      <c r="O662" s="64"/>
      <c r="P662" s="199">
        <f>O662*H662</f>
        <v>0</v>
      </c>
      <c r="Q662" s="199">
        <v>0</v>
      </c>
      <c r="R662" s="199">
        <f>Q662*H662</f>
        <v>0</v>
      </c>
      <c r="S662" s="199">
        <v>0</v>
      </c>
      <c r="T662" s="200">
        <f>S662*H662</f>
        <v>0</v>
      </c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R662" s="201" t="s">
        <v>534</v>
      </c>
      <c r="AT662" s="201" t="s">
        <v>136</v>
      </c>
      <c r="AU662" s="201" t="s">
        <v>87</v>
      </c>
      <c r="AY662" s="17" t="s">
        <v>133</v>
      </c>
      <c r="BE662" s="202">
        <f>IF(N662="základní",J662,0)</f>
        <v>0</v>
      </c>
      <c r="BF662" s="202">
        <f>IF(N662="snížená",J662,0)</f>
        <v>0</v>
      </c>
      <c r="BG662" s="202">
        <f>IF(N662="zákl. přenesená",J662,0)</f>
        <v>0</v>
      </c>
      <c r="BH662" s="202">
        <f>IF(N662="sníž. přenesená",J662,0)</f>
        <v>0</v>
      </c>
      <c r="BI662" s="202">
        <f>IF(N662="nulová",J662,0)</f>
        <v>0</v>
      </c>
      <c r="BJ662" s="17" t="s">
        <v>84</v>
      </c>
      <c r="BK662" s="202">
        <f>ROUND(I662*H662,2)</f>
        <v>0</v>
      </c>
      <c r="BL662" s="17" t="s">
        <v>534</v>
      </c>
      <c r="BM662" s="201" t="s">
        <v>1068</v>
      </c>
    </row>
    <row r="663" spans="1:65" s="2" customFormat="1" ht="19.5">
      <c r="A663" s="34"/>
      <c r="B663" s="35"/>
      <c r="C663" s="36"/>
      <c r="D663" s="203" t="s">
        <v>143</v>
      </c>
      <c r="E663" s="36"/>
      <c r="F663" s="204" t="s">
        <v>1069</v>
      </c>
      <c r="G663" s="36"/>
      <c r="H663" s="36"/>
      <c r="I663" s="108"/>
      <c r="J663" s="36"/>
      <c r="K663" s="36"/>
      <c r="L663" s="39"/>
      <c r="M663" s="205"/>
      <c r="N663" s="206"/>
      <c r="O663" s="64"/>
      <c r="P663" s="64"/>
      <c r="Q663" s="64"/>
      <c r="R663" s="64"/>
      <c r="S663" s="64"/>
      <c r="T663" s="65"/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T663" s="17" t="s">
        <v>143</v>
      </c>
      <c r="AU663" s="17" t="s">
        <v>87</v>
      </c>
    </row>
    <row r="664" spans="1:65" s="2" customFormat="1" ht="29.25">
      <c r="A664" s="34"/>
      <c r="B664" s="35"/>
      <c r="C664" s="36"/>
      <c r="D664" s="203" t="s">
        <v>145</v>
      </c>
      <c r="E664" s="36"/>
      <c r="F664" s="207" t="s">
        <v>1070</v>
      </c>
      <c r="G664" s="36"/>
      <c r="H664" s="36"/>
      <c r="I664" s="108"/>
      <c r="J664" s="36"/>
      <c r="K664" s="36"/>
      <c r="L664" s="39"/>
      <c r="M664" s="205"/>
      <c r="N664" s="206"/>
      <c r="O664" s="64"/>
      <c r="P664" s="64"/>
      <c r="Q664" s="64"/>
      <c r="R664" s="64"/>
      <c r="S664" s="64"/>
      <c r="T664" s="65"/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T664" s="17" t="s">
        <v>145</v>
      </c>
      <c r="AU664" s="17" t="s">
        <v>87</v>
      </c>
    </row>
    <row r="665" spans="1:65" s="2" customFormat="1" ht="16.5" customHeight="1">
      <c r="A665" s="34"/>
      <c r="B665" s="35"/>
      <c r="C665" s="219" t="s">
        <v>1071</v>
      </c>
      <c r="D665" s="219" t="s">
        <v>155</v>
      </c>
      <c r="E665" s="220" t="s">
        <v>1072</v>
      </c>
      <c r="F665" s="221" t="s">
        <v>1073</v>
      </c>
      <c r="G665" s="222" t="s">
        <v>158</v>
      </c>
      <c r="H665" s="223">
        <v>4</v>
      </c>
      <c r="I665" s="224"/>
      <c r="J665" s="225">
        <f>ROUND(I665*H665,2)</f>
        <v>0</v>
      </c>
      <c r="K665" s="221" t="s">
        <v>19</v>
      </c>
      <c r="L665" s="226"/>
      <c r="M665" s="227" t="s">
        <v>19</v>
      </c>
      <c r="N665" s="228" t="s">
        <v>47</v>
      </c>
      <c r="O665" s="64"/>
      <c r="P665" s="199">
        <f>O665*H665</f>
        <v>0</v>
      </c>
      <c r="Q665" s="199">
        <v>0</v>
      </c>
      <c r="R665" s="199">
        <f>Q665*H665</f>
        <v>0</v>
      </c>
      <c r="S665" s="199">
        <v>0</v>
      </c>
      <c r="T665" s="200">
        <f>S665*H665</f>
        <v>0</v>
      </c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R665" s="201" t="s">
        <v>534</v>
      </c>
      <c r="AT665" s="201" t="s">
        <v>155</v>
      </c>
      <c r="AU665" s="201" t="s">
        <v>87</v>
      </c>
      <c r="AY665" s="17" t="s">
        <v>133</v>
      </c>
      <c r="BE665" s="202">
        <f>IF(N665="základní",J665,0)</f>
        <v>0</v>
      </c>
      <c r="BF665" s="202">
        <f>IF(N665="snížená",J665,0)</f>
        <v>0</v>
      </c>
      <c r="BG665" s="202">
        <f>IF(N665="zákl. přenesená",J665,0)</f>
        <v>0</v>
      </c>
      <c r="BH665" s="202">
        <f>IF(N665="sníž. přenesená",J665,0)</f>
        <v>0</v>
      </c>
      <c r="BI665" s="202">
        <f>IF(N665="nulová",J665,0)</f>
        <v>0</v>
      </c>
      <c r="BJ665" s="17" t="s">
        <v>84</v>
      </c>
      <c r="BK665" s="202">
        <f>ROUND(I665*H665,2)</f>
        <v>0</v>
      </c>
      <c r="BL665" s="17" t="s">
        <v>534</v>
      </c>
      <c r="BM665" s="201" t="s">
        <v>1074</v>
      </c>
    </row>
    <row r="666" spans="1:65" s="2" customFormat="1">
      <c r="A666" s="34"/>
      <c r="B666" s="35"/>
      <c r="C666" s="36"/>
      <c r="D666" s="203" t="s">
        <v>143</v>
      </c>
      <c r="E666" s="36"/>
      <c r="F666" s="204" t="s">
        <v>1073</v>
      </c>
      <c r="G666" s="36"/>
      <c r="H666" s="36"/>
      <c r="I666" s="108"/>
      <c r="J666" s="36"/>
      <c r="K666" s="36"/>
      <c r="L666" s="39"/>
      <c r="M666" s="205"/>
      <c r="N666" s="206"/>
      <c r="O666" s="64"/>
      <c r="P666" s="64"/>
      <c r="Q666" s="64"/>
      <c r="R666" s="64"/>
      <c r="S666" s="64"/>
      <c r="T666" s="65"/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T666" s="17" t="s">
        <v>143</v>
      </c>
      <c r="AU666" s="17" t="s">
        <v>87</v>
      </c>
    </row>
    <row r="667" spans="1:65" s="2" customFormat="1" ht="21.75" customHeight="1">
      <c r="A667" s="34"/>
      <c r="B667" s="35"/>
      <c r="C667" s="190" t="s">
        <v>1075</v>
      </c>
      <c r="D667" s="190" t="s">
        <v>136</v>
      </c>
      <c r="E667" s="191" t="s">
        <v>1076</v>
      </c>
      <c r="F667" s="192" t="s">
        <v>1077</v>
      </c>
      <c r="G667" s="193" t="s">
        <v>158</v>
      </c>
      <c r="H667" s="194">
        <v>24</v>
      </c>
      <c r="I667" s="195"/>
      <c r="J667" s="196">
        <f>ROUND(I667*H667,2)</f>
        <v>0</v>
      </c>
      <c r="K667" s="192" t="s">
        <v>140</v>
      </c>
      <c r="L667" s="39"/>
      <c r="M667" s="197" t="s">
        <v>19</v>
      </c>
      <c r="N667" s="198" t="s">
        <v>47</v>
      </c>
      <c r="O667" s="64"/>
      <c r="P667" s="199">
        <f>O667*H667</f>
        <v>0</v>
      </c>
      <c r="Q667" s="199">
        <v>0</v>
      </c>
      <c r="R667" s="199">
        <f>Q667*H667</f>
        <v>0</v>
      </c>
      <c r="S667" s="199">
        <v>0</v>
      </c>
      <c r="T667" s="200">
        <f>S667*H667</f>
        <v>0</v>
      </c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R667" s="201" t="s">
        <v>534</v>
      </c>
      <c r="AT667" s="201" t="s">
        <v>136</v>
      </c>
      <c r="AU667" s="201" t="s">
        <v>87</v>
      </c>
      <c r="AY667" s="17" t="s">
        <v>133</v>
      </c>
      <c r="BE667" s="202">
        <f>IF(N667="základní",J667,0)</f>
        <v>0</v>
      </c>
      <c r="BF667" s="202">
        <f>IF(N667="snížená",J667,0)</f>
        <v>0</v>
      </c>
      <c r="BG667" s="202">
        <f>IF(N667="zákl. přenesená",J667,0)</f>
        <v>0</v>
      </c>
      <c r="BH667" s="202">
        <f>IF(N667="sníž. přenesená",J667,0)</f>
        <v>0</v>
      </c>
      <c r="BI667" s="202">
        <f>IF(N667="nulová",J667,0)</f>
        <v>0</v>
      </c>
      <c r="BJ667" s="17" t="s">
        <v>84</v>
      </c>
      <c r="BK667" s="202">
        <f>ROUND(I667*H667,2)</f>
        <v>0</v>
      </c>
      <c r="BL667" s="17" t="s">
        <v>534</v>
      </c>
      <c r="BM667" s="201" t="s">
        <v>1078</v>
      </c>
    </row>
    <row r="668" spans="1:65" s="2" customFormat="1">
      <c r="A668" s="34"/>
      <c r="B668" s="35"/>
      <c r="C668" s="36"/>
      <c r="D668" s="203" t="s">
        <v>143</v>
      </c>
      <c r="E668" s="36"/>
      <c r="F668" s="204" t="s">
        <v>1077</v>
      </c>
      <c r="G668" s="36"/>
      <c r="H668" s="36"/>
      <c r="I668" s="108"/>
      <c r="J668" s="36"/>
      <c r="K668" s="36"/>
      <c r="L668" s="39"/>
      <c r="M668" s="205"/>
      <c r="N668" s="206"/>
      <c r="O668" s="64"/>
      <c r="P668" s="64"/>
      <c r="Q668" s="64"/>
      <c r="R668" s="64"/>
      <c r="S668" s="64"/>
      <c r="T668" s="65"/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T668" s="17" t="s">
        <v>143</v>
      </c>
      <c r="AU668" s="17" t="s">
        <v>87</v>
      </c>
    </row>
    <row r="669" spans="1:65" s="2" customFormat="1" ht="21.75" customHeight="1">
      <c r="A669" s="34"/>
      <c r="B669" s="35"/>
      <c r="C669" s="219" t="s">
        <v>1079</v>
      </c>
      <c r="D669" s="219" t="s">
        <v>155</v>
      </c>
      <c r="E669" s="220" t="s">
        <v>1080</v>
      </c>
      <c r="F669" s="221" t="s">
        <v>1081</v>
      </c>
      <c r="G669" s="222" t="s">
        <v>139</v>
      </c>
      <c r="H669" s="223">
        <v>6</v>
      </c>
      <c r="I669" s="224"/>
      <c r="J669" s="225">
        <f>ROUND(I669*H669,2)</f>
        <v>0</v>
      </c>
      <c r="K669" s="221" t="s">
        <v>19</v>
      </c>
      <c r="L669" s="226"/>
      <c r="M669" s="227" t="s">
        <v>19</v>
      </c>
      <c r="N669" s="228" t="s">
        <v>47</v>
      </c>
      <c r="O669" s="64"/>
      <c r="P669" s="199">
        <f>O669*H669</f>
        <v>0</v>
      </c>
      <c r="Q669" s="199">
        <v>0</v>
      </c>
      <c r="R669" s="199">
        <f>Q669*H669</f>
        <v>0</v>
      </c>
      <c r="S669" s="199">
        <v>0</v>
      </c>
      <c r="T669" s="200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201" t="s">
        <v>534</v>
      </c>
      <c r="AT669" s="201" t="s">
        <v>155</v>
      </c>
      <c r="AU669" s="201" t="s">
        <v>87</v>
      </c>
      <c r="AY669" s="17" t="s">
        <v>133</v>
      </c>
      <c r="BE669" s="202">
        <f>IF(N669="základní",J669,0)</f>
        <v>0</v>
      </c>
      <c r="BF669" s="202">
        <f>IF(N669="snížená",J669,0)</f>
        <v>0</v>
      </c>
      <c r="BG669" s="202">
        <f>IF(N669="zákl. přenesená",J669,0)</f>
        <v>0</v>
      </c>
      <c r="BH669" s="202">
        <f>IF(N669="sníž. přenesená",J669,0)</f>
        <v>0</v>
      </c>
      <c r="BI669" s="202">
        <f>IF(N669="nulová",J669,0)</f>
        <v>0</v>
      </c>
      <c r="BJ669" s="17" t="s">
        <v>84</v>
      </c>
      <c r="BK669" s="202">
        <f>ROUND(I669*H669,2)</f>
        <v>0</v>
      </c>
      <c r="BL669" s="17" t="s">
        <v>534</v>
      </c>
      <c r="BM669" s="201" t="s">
        <v>1082</v>
      </c>
    </row>
    <row r="670" spans="1:65" s="2" customFormat="1" ht="19.5">
      <c r="A670" s="34"/>
      <c r="B670" s="35"/>
      <c r="C670" s="36"/>
      <c r="D670" s="203" t="s">
        <v>143</v>
      </c>
      <c r="E670" s="36"/>
      <c r="F670" s="204" t="s">
        <v>1081</v>
      </c>
      <c r="G670" s="36"/>
      <c r="H670" s="36"/>
      <c r="I670" s="108"/>
      <c r="J670" s="36"/>
      <c r="K670" s="36"/>
      <c r="L670" s="39"/>
      <c r="M670" s="205"/>
      <c r="N670" s="206"/>
      <c r="O670" s="64"/>
      <c r="P670" s="64"/>
      <c r="Q670" s="64"/>
      <c r="R670" s="64"/>
      <c r="S670" s="64"/>
      <c r="T670" s="65"/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T670" s="17" t="s">
        <v>143</v>
      </c>
      <c r="AU670" s="17" t="s">
        <v>87</v>
      </c>
    </row>
    <row r="671" spans="1:65" s="13" customFormat="1">
      <c r="B671" s="208"/>
      <c r="C671" s="209"/>
      <c r="D671" s="203" t="s">
        <v>147</v>
      </c>
      <c r="E671" s="210" t="s">
        <v>19</v>
      </c>
      <c r="F671" s="211" t="s">
        <v>1083</v>
      </c>
      <c r="G671" s="209"/>
      <c r="H671" s="212">
        <v>6</v>
      </c>
      <c r="I671" s="213"/>
      <c r="J671" s="209"/>
      <c r="K671" s="209"/>
      <c r="L671" s="214"/>
      <c r="M671" s="215"/>
      <c r="N671" s="216"/>
      <c r="O671" s="216"/>
      <c r="P671" s="216"/>
      <c r="Q671" s="216"/>
      <c r="R671" s="216"/>
      <c r="S671" s="216"/>
      <c r="T671" s="217"/>
      <c r="AT671" s="218" t="s">
        <v>147</v>
      </c>
      <c r="AU671" s="218" t="s">
        <v>87</v>
      </c>
      <c r="AV671" s="13" t="s">
        <v>87</v>
      </c>
      <c r="AW671" s="13" t="s">
        <v>35</v>
      </c>
      <c r="AX671" s="13" t="s">
        <v>84</v>
      </c>
      <c r="AY671" s="218" t="s">
        <v>133</v>
      </c>
    </row>
    <row r="672" spans="1:65" s="2" customFormat="1" ht="21.75" customHeight="1">
      <c r="A672" s="34"/>
      <c r="B672" s="35"/>
      <c r="C672" s="219" t="s">
        <v>1084</v>
      </c>
      <c r="D672" s="219" t="s">
        <v>155</v>
      </c>
      <c r="E672" s="220" t="s">
        <v>1085</v>
      </c>
      <c r="F672" s="221" t="s">
        <v>1086</v>
      </c>
      <c r="G672" s="222" t="s">
        <v>139</v>
      </c>
      <c r="H672" s="223">
        <v>18</v>
      </c>
      <c r="I672" s="224"/>
      <c r="J672" s="225">
        <f>ROUND(I672*H672,2)</f>
        <v>0</v>
      </c>
      <c r="K672" s="221" t="s">
        <v>19</v>
      </c>
      <c r="L672" s="226"/>
      <c r="M672" s="227" t="s">
        <v>19</v>
      </c>
      <c r="N672" s="228" t="s">
        <v>47</v>
      </c>
      <c r="O672" s="64"/>
      <c r="P672" s="199">
        <f>O672*H672</f>
        <v>0</v>
      </c>
      <c r="Q672" s="199">
        <v>0</v>
      </c>
      <c r="R672" s="199">
        <f>Q672*H672</f>
        <v>0</v>
      </c>
      <c r="S672" s="199">
        <v>0</v>
      </c>
      <c r="T672" s="200">
        <f>S672*H672</f>
        <v>0</v>
      </c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R672" s="201" t="s">
        <v>534</v>
      </c>
      <c r="AT672" s="201" t="s">
        <v>155</v>
      </c>
      <c r="AU672" s="201" t="s">
        <v>87</v>
      </c>
      <c r="AY672" s="17" t="s">
        <v>133</v>
      </c>
      <c r="BE672" s="202">
        <f>IF(N672="základní",J672,0)</f>
        <v>0</v>
      </c>
      <c r="BF672" s="202">
        <f>IF(N672="snížená",J672,0)</f>
        <v>0</v>
      </c>
      <c r="BG672" s="202">
        <f>IF(N672="zákl. přenesená",J672,0)</f>
        <v>0</v>
      </c>
      <c r="BH672" s="202">
        <f>IF(N672="sníž. přenesená",J672,0)</f>
        <v>0</v>
      </c>
      <c r="BI672" s="202">
        <f>IF(N672="nulová",J672,0)</f>
        <v>0</v>
      </c>
      <c r="BJ672" s="17" t="s">
        <v>84</v>
      </c>
      <c r="BK672" s="202">
        <f>ROUND(I672*H672,2)</f>
        <v>0</v>
      </c>
      <c r="BL672" s="17" t="s">
        <v>534</v>
      </c>
      <c r="BM672" s="201" t="s">
        <v>1087</v>
      </c>
    </row>
    <row r="673" spans="1:65" s="2" customFormat="1" ht="19.5">
      <c r="A673" s="34"/>
      <c r="B673" s="35"/>
      <c r="C673" s="36"/>
      <c r="D673" s="203" t="s">
        <v>143</v>
      </c>
      <c r="E673" s="36"/>
      <c r="F673" s="204" t="s">
        <v>1086</v>
      </c>
      <c r="G673" s="36"/>
      <c r="H673" s="36"/>
      <c r="I673" s="108"/>
      <c r="J673" s="36"/>
      <c r="K673" s="36"/>
      <c r="L673" s="39"/>
      <c r="M673" s="205"/>
      <c r="N673" s="206"/>
      <c r="O673" s="64"/>
      <c r="P673" s="64"/>
      <c r="Q673" s="64"/>
      <c r="R673" s="64"/>
      <c r="S673" s="64"/>
      <c r="T673" s="65"/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T673" s="17" t="s">
        <v>143</v>
      </c>
      <c r="AU673" s="17" t="s">
        <v>87</v>
      </c>
    </row>
    <row r="674" spans="1:65" s="13" customFormat="1">
      <c r="B674" s="208"/>
      <c r="C674" s="209"/>
      <c r="D674" s="203" t="s">
        <v>147</v>
      </c>
      <c r="E674" s="210" t="s">
        <v>19</v>
      </c>
      <c r="F674" s="211" t="s">
        <v>651</v>
      </c>
      <c r="G674" s="209"/>
      <c r="H674" s="212">
        <v>18</v>
      </c>
      <c r="I674" s="213"/>
      <c r="J674" s="209"/>
      <c r="K674" s="209"/>
      <c r="L674" s="214"/>
      <c r="M674" s="215"/>
      <c r="N674" s="216"/>
      <c r="O674" s="216"/>
      <c r="P674" s="216"/>
      <c r="Q674" s="216"/>
      <c r="R674" s="216"/>
      <c r="S674" s="216"/>
      <c r="T674" s="217"/>
      <c r="AT674" s="218" t="s">
        <v>147</v>
      </c>
      <c r="AU674" s="218" t="s">
        <v>87</v>
      </c>
      <c r="AV674" s="13" t="s">
        <v>87</v>
      </c>
      <c r="AW674" s="13" t="s">
        <v>35</v>
      </c>
      <c r="AX674" s="13" t="s">
        <v>84</v>
      </c>
      <c r="AY674" s="218" t="s">
        <v>133</v>
      </c>
    </row>
    <row r="675" spans="1:65" s="2" customFormat="1" ht="16.5" customHeight="1">
      <c r="A675" s="34"/>
      <c r="B675" s="35"/>
      <c r="C675" s="190" t="s">
        <v>1088</v>
      </c>
      <c r="D675" s="190" t="s">
        <v>136</v>
      </c>
      <c r="E675" s="191" t="s">
        <v>1089</v>
      </c>
      <c r="F675" s="192" t="s">
        <v>1090</v>
      </c>
      <c r="G675" s="193" t="s">
        <v>139</v>
      </c>
      <c r="H675" s="194">
        <v>300</v>
      </c>
      <c r="I675" s="195"/>
      <c r="J675" s="196">
        <f>ROUND(I675*H675,2)</f>
        <v>0</v>
      </c>
      <c r="K675" s="192" t="s">
        <v>140</v>
      </c>
      <c r="L675" s="39"/>
      <c r="M675" s="197" t="s">
        <v>19</v>
      </c>
      <c r="N675" s="198" t="s">
        <v>47</v>
      </c>
      <c r="O675" s="64"/>
      <c r="P675" s="199">
        <f>O675*H675</f>
        <v>0</v>
      </c>
      <c r="Q675" s="199">
        <v>0</v>
      </c>
      <c r="R675" s="199">
        <f>Q675*H675</f>
        <v>0</v>
      </c>
      <c r="S675" s="199">
        <v>0</v>
      </c>
      <c r="T675" s="200">
        <f>S675*H675</f>
        <v>0</v>
      </c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R675" s="201" t="s">
        <v>534</v>
      </c>
      <c r="AT675" s="201" t="s">
        <v>136</v>
      </c>
      <c r="AU675" s="201" t="s">
        <v>87</v>
      </c>
      <c r="AY675" s="17" t="s">
        <v>133</v>
      </c>
      <c r="BE675" s="202">
        <f>IF(N675="základní",J675,0)</f>
        <v>0</v>
      </c>
      <c r="BF675" s="202">
        <f>IF(N675="snížená",J675,0)</f>
        <v>0</v>
      </c>
      <c r="BG675" s="202">
        <f>IF(N675="zákl. přenesená",J675,0)</f>
        <v>0</v>
      </c>
      <c r="BH675" s="202">
        <f>IF(N675="sníž. přenesená",J675,0)</f>
        <v>0</v>
      </c>
      <c r="BI675" s="202">
        <f>IF(N675="nulová",J675,0)</f>
        <v>0</v>
      </c>
      <c r="BJ675" s="17" t="s">
        <v>84</v>
      </c>
      <c r="BK675" s="202">
        <f>ROUND(I675*H675,2)</f>
        <v>0</v>
      </c>
      <c r="BL675" s="17" t="s">
        <v>534</v>
      </c>
      <c r="BM675" s="201" t="s">
        <v>1091</v>
      </c>
    </row>
    <row r="676" spans="1:65" s="2" customFormat="1">
      <c r="A676" s="34"/>
      <c r="B676" s="35"/>
      <c r="C676" s="36"/>
      <c r="D676" s="203" t="s">
        <v>143</v>
      </c>
      <c r="E676" s="36"/>
      <c r="F676" s="204" t="s">
        <v>1092</v>
      </c>
      <c r="G676" s="36"/>
      <c r="H676" s="36"/>
      <c r="I676" s="108"/>
      <c r="J676" s="36"/>
      <c r="K676" s="36"/>
      <c r="L676" s="39"/>
      <c r="M676" s="205"/>
      <c r="N676" s="206"/>
      <c r="O676" s="64"/>
      <c r="P676" s="64"/>
      <c r="Q676" s="64"/>
      <c r="R676" s="64"/>
      <c r="S676" s="64"/>
      <c r="T676" s="65"/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T676" s="17" t="s">
        <v>143</v>
      </c>
      <c r="AU676" s="17" t="s">
        <v>87</v>
      </c>
    </row>
    <row r="677" spans="1:65" s="2" customFormat="1" ht="16.5" customHeight="1">
      <c r="A677" s="34"/>
      <c r="B677" s="35"/>
      <c r="C677" s="219" t="s">
        <v>1093</v>
      </c>
      <c r="D677" s="219" t="s">
        <v>155</v>
      </c>
      <c r="E677" s="220" t="s">
        <v>1094</v>
      </c>
      <c r="F677" s="221" t="s">
        <v>1095</v>
      </c>
      <c r="G677" s="222" t="s">
        <v>139</v>
      </c>
      <c r="H677" s="223">
        <v>300</v>
      </c>
      <c r="I677" s="224"/>
      <c r="J677" s="225">
        <f>ROUND(I677*H677,2)</f>
        <v>0</v>
      </c>
      <c r="K677" s="221" t="s">
        <v>19</v>
      </c>
      <c r="L677" s="226"/>
      <c r="M677" s="227" t="s">
        <v>19</v>
      </c>
      <c r="N677" s="228" t="s">
        <v>47</v>
      </c>
      <c r="O677" s="64"/>
      <c r="P677" s="199">
        <f>O677*H677</f>
        <v>0</v>
      </c>
      <c r="Q677" s="199">
        <v>0</v>
      </c>
      <c r="R677" s="199">
        <f>Q677*H677</f>
        <v>0</v>
      </c>
      <c r="S677" s="199">
        <v>0</v>
      </c>
      <c r="T677" s="200">
        <f>S677*H677</f>
        <v>0</v>
      </c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R677" s="201" t="s">
        <v>534</v>
      </c>
      <c r="AT677" s="201" t="s">
        <v>155</v>
      </c>
      <c r="AU677" s="201" t="s">
        <v>87</v>
      </c>
      <c r="AY677" s="17" t="s">
        <v>133</v>
      </c>
      <c r="BE677" s="202">
        <f>IF(N677="základní",J677,0)</f>
        <v>0</v>
      </c>
      <c r="BF677" s="202">
        <f>IF(N677="snížená",J677,0)</f>
        <v>0</v>
      </c>
      <c r="BG677" s="202">
        <f>IF(N677="zákl. přenesená",J677,0)</f>
        <v>0</v>
      </c>
      <c r="BH677" s="202">
        <f>IF(N677="sníž. přenesená",J677,0)</f>
        <v>0</v>
      </c>
      <c r="BI677" s="202">
        <f>IF(N677="nulová",J677,0)</f>
        <v>0</v>
      </c>
      <c r="BJ677" s="17" t="s">
        <v>84</v>
      </c>
      <c r="BK677" s="202">
        <f>ROUND(I677*H677,2)</f>
        <v>0</v>
      </c>
      <c r="BL677" s="17" t="s">
        <v>534</v>
      </c>
      <c r="BM677" s="201" t="s">
        <v>1096</v>
      </c>
    </row>
    <row r="678" spans="1:65" s="2" customFormat="1">
      <c r="A678" s="34"/>
      <c r="B678" s="35"/>
      <c r="C678" s="36"/>
      <c r="D678" s="203" t="s">
        <v>143</v>
      </c>
      <c r="E678" s="36"/>
      <c r="F678" s="204" t="s">
        <v>1095</v>
      </c>
      <c r="G678" s="36"/>
      <c r="H678" s="36"/>
      <c r="I678" s="108"/>
      <c r="J678" s="36"/>
      <c r="K678" s="36"/>
      <c r="L678" s="39"/>
      <c r="M678" s="205"/>
      <c r="N678" s="206"/>
      <c r="O678" s="64"/>
      <c r="P678" s="64"/>
      <c r="Q678" s="64"/>
      <c r="R678" s="64"/>
      <c r="S678" s="64"/>
      <c r="T678" s="65"/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T678" s="17" t="s">
        <v>143</v>
      </c>
      <c r="AU678" s="17" t="s">
        <v>87</v>
      </c>
    </row>
    <row r="679" spans="1:65" s="13" customFormat="1">
      <c r="B679" s="208"/>
      <c r="C679" s="209"/>
      <c r="D679" s="203" t="s">
        <v>147</v>
      </c>
      <c r="E679" s="210" t="s">
        <v>19</v>
      </c>
      <c r="F679" s="211" t="s">
        <v>1097</v>
      </c>
      <c r="G679" s="209"/>
      <c r="H679" s="212">
        <v>300</v>
      </c>
      <c r="I679" s="213"/>
      <c r="J679" s="209"/>
      <c r="K679" s="209"/>
      <c r="L679" s="214"/>
      <c r="M679" s="215"/>
      <c r="N679" s="216"/>
      <c r="O679" s="216"/>
      <c r="P679" s="216"/>
      <c r="Q679" s="216"/>
      <c r="R679" s="216"/>
      <c r="S679" s="216"/>
      <c r="T679" s="217"/>
      <c r="AT679" s="218" t="s">
        <v>147</v>
      </c>
      <c r="AU679" s="218" t="s">
        <v>87</v>
      </c>
      <c r="AV679" s="13" t="s">
        <v>87</v>
      </c>
      <c r="AW679" s="13" t="s">
        <v>35</v>
      </c>
      <c r="AX679" s="13" t="s">
        <v>84</v>
      </c>
      <c r="AY679" s="218" t="s">
        <v>133</v>
      </c>
    </row>
    <row r="680" spans="1:65" s="2" customFormat="1" ht="16.5" customHeight="1">
      <c r="A680" s="34"/>
      <c r="B680" s="35"/>
      <c r="C680" s="190" t="s">
        <v>1098</v>
      </c>
      <c r="D680" s="190" t="s">
        <v>136</v>
      </c>
      <c r="E680" s="191" t="s">
        <v>1099</v>
      </c>
      <c r="F680" s="192" t="s">
        <v>1100</v>
      </c>
      <c r="G680" s="193" t="s">
        <v>158</v>
      </c>
      <c r="H680" s="194">
        <v>6</v>
      </c>
      <c r="I680" s="195"/>
      <c r="J680" s="196">
        <f>ROUND(I680*H680,2)</f>
        <v>0</v>
      </c>
      <c r="K680" s="192" t="s">
        <v>140</v>
      </c>
      <c r="L680" s="39"/>
      <c r="M680" s="197" t="s">
        <v>19</v>
      </c>
      <c r="N680" s="198" t="s">
        <v>47</v>
      </c>
      <c r="O680" s="64"/>
      <c r="P680" s="199">
        <f>O680*H680</f>
        <v>0</v>
      </c>
      <c r="Q680" s="199">
        <v>0</v>
      </c>
      <c r="R680" s="199">
        <f>Q680*H680</f>
        <v>0</v>
      </c>
      <c r="S680" s="199">
        <v>0</v>
      </c>
      <c r="T680" s="200">
        <f>S680*H680</f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201" t="s">
        <v>534</v>
      </c>
      <c r="AT680" s="201" t="s">
        <v>136</v>
      </c>
      <c r="AU680" s="201" t="s">
        <v>87</v>
      </c>
      <c r="AY680" s="17" t="s">
        <v>133</v>
      </c>
      <c r="BE680" s="202">
        <f>IF(N680="základní",J680,0)</f>
        <v>0</v>
      </c>
      <c r="BF680" s="202">
        <f>IF(N680="snížená",J680,0)</f>
        <v>0</v>
      </c>
      <c r="BG680" s="202">
        <f>IF(N680="zákl. přenesená",J680,0)</f>
        <v>0</v>
      </c>
      <c r="BH680" s="202">
        <f>IF(N680="sníž. přenesená",J680,0)</f>
        <v>0</v>
      </c>
      <c r="BI680" s="202">
        <f>IF(N680="nulová",J680,0)</f>
        <v>0</v>
      </c>
      <c r="BJ680" s="17" t="s">
        <v>84</v>
      </c>
      <c r="BK680" s="202">
        <f>ROUND(I680*H680,2)</f>
        <v>0</v>
      </c>
      <c r="BL680" s="17" t="s">
        <v>534</v>
      </c>
      <c r="BM680" s="201" t="s">
        <v>1101</v>
      </c>
    </row>
    <row r="681" spans="1:65" s="2" customFormat="1" ht="29.25">
      <c r="A681" s="34"/>
      <c r="B681" s="35"/>
      <c r="C681" s="36"/>
      <c r="D681" s="203" t="s">
        <v>143</v>
      </c>
      <c r="E681" s="36"/>
      <c r="F681" s="204" t="s">
        <v>1102</v>
      </c>
      <c r="G681" s="36"/>
      <c r="H681" s="36"/>
      <c r="I681" s="108"/>
      <c r="J681" s="36"/>
      <c r="K681" s="36"/>
      <c r="L681" s="39"/>
      <c r="M681" s="205"/>
      <c r="N681" s="206"/>
      <c r="O681" s="64"/>
      <c r="P681" s="64"/>
      <c r="Q681" s="64"/>
      <c r="R681" s="64"/>
      <c r="S681" s="64"/>
      <c r="T681" s="65"/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T681" s="17" t="s">
        <v>143</v>
      </c>
      <c r="AU681" s="17" t="s">
        <v>87</v>
      </c>
    </row>
    <row r="682" spans="1:65" s="2" customFormat="1" ht="21.75" customHeight="1">
      <c r="A682" s="34"/>
      <c r="B682" s="35"/>
      <c r="C682" s="219" t="s">
        <v>1103</v>
      </c>
      <c r="D682" s="219" t="s">
        <v>155</v>
      </c>
      <c r="E682" s="220" t="s">
        <v>1104</v>
      </c>
      <c r="F682" s="221" t="s">
        <v>1105</v>
      </c>
      <c r="G682" s="222" t="s">
        <v>158</v>
      </c>
      <c r="H682" s="223">
        <v>6</v>
      </c>
      <c r="I682" s="224"/>
      <c r="J682" s="225">
        <f>ROUND(I682*H682,2)</f>
        <v>0</v>
      </c>
      <c r="K682" s="221" t="s">
        <v>19</v>
      </c>
      <c r="L682" s="226"/>
      <c r="M682" s="227" t="s">
        <v>19</v>
      </c>
      <c r="N682" s="228" t="s">
        <v>47</v>
      </c>
      <c r="O682" s="64"/>
      <c r="P682" s="199">
        <f>O682*H682</f>
        <v>0</v>
      </c>
      <c r="Q682" s="199">
        <v>0</v>
      </c>
      <c r="R682" s="199">
        <f>Q682*H682</f>
        <v>0</v>
      </c>
      <c r="S682" s="199">
        <v>0</v>
      </c>
      <c r="T682" s="200">
        <f>S682*H682</f>
        <v>0</v>
      </c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R682" s="201" t="s">
        <v>534</v>
      </c>
      <c r="AT682" s="201" t="s">
        <v>155</v>
      </c>
      <c r="AU682" s="201" t="s">
        <v>87</v>
      </c>
      <c r="AY682" s="17" t="s">
        <v>133</v>
      </c>
      <c r="BE682" s="202">
        <f>IF(N682="základní",J682,0)</f>
        <v>0</v>
      </c>
      <c r="BF682" s="202">
        <f>IF(N682="snížená",J682,0)</f>
        <v>0</v>
      </c>
      <c r="BG682" s="202">
        <f>IF(N682="zákl. přenesená",J682,0)</f>
        <v>0</v>
      </c>
      <c r="BH682" s="202">
        <f>IF(N682="sníž. přenesená",J682,0)</f>
        <v>0</v>
      </c>
      <c r="BI682" s="202">
        <f>IF(N682="nulová",J682,0)</f>
        <v>0</v>
      </c>
      <c r="BJ682" s="17" t="s">
        <v>84</v>
      </c>
      <c r="BK682" s="202">
        <f>ROUND(I682*H682,2)</f>
        <v>0</v>
      </c>
      <c r="BL682" s="17" t="s">
        <v>534</v>
      </c>
      <c r="BM682" s="201" t="s">
        <v>1106</v>
      </c>
    </row>
    <row r="683" spans="1:65" s="2" customFormat="1">
      <c r="A683" s="34"/>
      <c r="B683" s="35"/>
      <c r="C683" s="36"/>
      <c r="D683" s="203" t="s">
        <v>143</v>
      </c>
      <c r="E683" s="36"/>
      <c r="F683" s="204" t="s">
        <v>1105</v>
      </c>
      <c r="G683" s="36"/>
      <c r="H683" s="36"/>
      <c r="I683" s="108"/>
      <c r="J683" s="36"/>
      <c r="K683" s="36"/>
      <c r="L683" s="39"/>
      <c r="M683" s="205"/>
      <c r="N683" s="206"/>
      <c r="O683" s="64"/>
      <c r="P683" s="64"/>
      <c r="Q683" s="64"/>
      <c r="R683" s="64"/>
      <c r="S683" s="64"/>
      <c r="T683" s="65"/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T683" s="17" t="s">
        <v>143</v>
      </c>
      <c r="AU683" s="17" t="s">
        <v>87</v>
      </c>
    </row>
    <row r="684" spans="1:65" s="2" customFormat="1" ht="19.5">
      <c r="A684" s="34"/>
      <c r="B684" s="35"/>
      <c r="C684" s="36"/>
      <c r="D684" s="203" t="s">
        <v>161</v>
      </c>
      <c r="E684" s="36"/>
      <c r="F684" s="207" t="s">
        <v>1107</v>
      </c>
      <c r="G684" s="36"/>
      <c r="H684" s="36"/>
      <c r="I684" s="108"/>
      <c r="J684" s="36"/>
      <c r="K684" s="36"/>
      <c r="L684" s="39"/>
      <c r="M684" s="205"/>
      <c r="N684" s="206"/>
      <c r="O684" s="64"/>
      <c r="P684" s="64"/>
      <c r="Q684" s="64"/>
      <c r="R684" s="64"/>
      <c r="S684" s="64"/>
      <c r="T684" s="65"/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T684" s="17" t="s">
        <v>161</v>
      </c>
      <c r="AU684" s="17" t="s">
        <v>87</v>
      </c>
    </row>
    <row r="685" spans="1:65" s="2" customFormat="1" ht="21.75" customHeight="1">
      <c r="A685" s="34"/>
      <c r="B685" s="35"/>
      <c r="C685" s="219" t="s">
        <v>1108</v>
      </c>
      <c r="D685" s="219" t="s">
        <v>155</v>
      </c>
      <c r="E685" s="220" t="s">
        <v>1109</v>
      </c>
      <c r="F685" s="221" t="s">
        <v>1110</v>
      </c>
      <c r="G685" s="222" t="s">
        <v>158</v>
      </c>
      <c r="H685" s="223">
        <v>5</v>
      </c>
      <c r="I685" s="224"/>
      <c r="J685" s="225">
        <f>ROUND(I685*H685,2)</f>
        <v>0</v>
      </c>
      <c r="K685" s="221" t="s">
        <v>19</v>
      </c>
      <c r="L685" s="226"/>
      <c r="M685" s="227" t="s">
        <v>19</v>
      </c>
      <c r="N685" s="228" t="s">
        <v>47</v>
      </c>
      <c r="O685" s="64"/>
      <c r="P685" s="199">
        <f>O685*H685</f>
        <v>0</v>
      </c>
      <c r="Q685" s="199">
        <v>0</v>
      </c>
      <c r="R685" s="199">
        <f>Q685*H685</f>
        <v>0</v>
      </c>
      <c r="S685" s="199">
        <v>0</v>
      </c>
      <c r="T685" s="200">
        <f>S685*H685</f>
        <v>0</v>
      </c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R685" s="201" t="s">
        <v>534</v>
      </c>
      <c r="AT685" s="201" t="s">
        <v>155</v>
      </c>
      <c r="AU685" s="201" t="s">
        <v>87</v>
      </c>
      <c r="AY685" s="17" t="s">
        <v>133</v>
      </c>
      <c r="BE685" s="202">
        <f>IF(N685="základní",J685,0)</f>
        <v>0</v>
      </c>
      <c r="BF685" s="202">
        <f>IF(N685="snížená",J685,0)</f>
        <v>0</v>
      </c>
      <c r="BG685" s="202">
        <f>IF(N685="zákl. přenesená",J685,0)</f>
        <v>0</v>
      </c>
      <c r="BH685" s="202">
        <f>IF(N685="sníž. přenesená",J685,0)</f>
        <v>0</v>
      </c>
      <c r="BI685" s="202">
        <f>IF(N685="nulová",J685,0)</f>
        <v>0</v>
      </c>
      <c r="BJ685" s="17" t="s">
        <v>84</v>
      </c>
      <c r="BK685" s="202">
        <f>ROUND(I685*H685,2)</f>
        <v>0</v>
      </c>
      <c r="BL685" s="17" t="s">
        <v>534</v>
      </c>
      <c r="BM685" s="201" t="s">
        <v>1111</v>
      </c>
    </row>
    <row r="686" spans="1:65" s="2" customFormat="1" ht="19.5">
      <c r="A686" s="34"/>
      <c r="B686" s="35"/>
      <c r="C686" s="36"/>
      <c r="D686" s="203" t="s">
        <v>143</v>
      </c>
      <c r="E686" s="36"/>
      <c r="F686" s="204" t="s">
        <v>1110</v>
      </c>
      <c r="G686" s="36"/>
      <c r="H686" s="36"/>
      <c r="I686" s="108"/>
      <c r="J686" s="36"/>
      <c r="K686" s="36"/>
      <c r="L686" s="39"/>
      <c r="M686" s="205"/>
      <c r="N686" s="206"/>
      <c r="O686" s="64"/>
      <c r="P686" s="64"/>
      <c r="Q686" s="64"/>
      <c r="R686" s="64"/>
      <c r="S686" s="64"/>
      <c r="T686" s="65"/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T686" s="17" t="s">
        <v>143</v>
      </c>
      <c r="AU686" s="17" t="s">
        <v>87</v>
      </c>
    </row>
    <row r="687" spans="1:65" s="2" customFormat="1" ht="370.5">
      <c r="A687" s="34"/>
      <c r="B687" s="35"/>
      <c r="C687" s="36"/>
      <c r="D687" s="203" t="s">
        <v>161</v>
      </c>
      <c r="E687" s="36"/>
      <c r="F687" s="207" t="s">
        <v>1112</v>
      </c>
      <c r="G687" s="36"/>
      <c r="H687" s="36"/>
      <c r="I687" s="108"/>
      <c r="J687" s="36"/>
      <c r="K687" s="36"/>
      <c r="L687" s="39"/>
      <c r="M687" s="205"/>
      <c r="N687" s="206"/>
      <c r="O687" s="64"/>
      <c r="P687" s="64"/>
      <c r="Q687" s="64"/>
      <c r="R687" s="64"/>
      <c r="S687" s="64"/>
      <c r="T687" s="65"/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T687" s="17" t="s">
        <v>161</v>
      </c>
      <c r="AU687" s="17" t="s">
        <v>87</v>
      </c>
    </row>
    <row r="688" spans="1:65" s="2" customFormat="1" ht="16.5" customHeight="1">
      <c r="A688" s="34"/>
      <c r="B688" s="35"/>
      <c r="C688" s="219" t="s">
        <v>1113</v>
      </c>
      <c r="D688" s="219" t="s">
        <v>155</v>
      </c>
      <c r="E688" s="220" t="s">
        <v>1114</v>
      </c>
      <c r="F688" s="221" t="s">
        <v>1115</v>
      </c>
      <c r="G688" s="222" t="s">
        <v>158</v>
      </c>
      <c r="H688" s="223">
        <v>1</v>
      </c>
      <c r="I688" s="224"/>
      <c r="J688" s="225">
        <f>ROUND(I688*H688,2)</f>
        <v>0</v>
      </c>
      <c r="K688" s="221" t="s">
        <v>19</v>
      </c>
      <c r="L688" s="226"/>
      <c r="M688" s="227" t="s">
        <v>19</v>
      </c>
      <c r="N688" s="228" t="s">
        <v>47</v>
      </c>
      <c r="O688" s="64"/>
      <c r="P688" s="199">
        <f>O688*H688</f>
        <v>0</v>
      </c>
      <c r="Q688" s="199">
        <v>0</v>
      </c>
      <c r="R688" s="199">
        <f>Q688*H688</f>
        <v>0</v>
      </c>
      <c r="S688" s="199">
        <v>0</v>
      </c>
      <c r="T688" s="200">
        <f>S688*H688</f>
        <v>0</v>
      </c>
      <c r="U688" s="34"/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  <c r="AR688" s="201" t="s">
        <v>534</v>
      </c>
      <c r="AT688" s="201" t="s">
        <v>155</v>
      </c>
      <c r="AU688" s="201" t="s">
        <v>87</v>
      </c>
      <c r="AY688" s="17" t="s">
        <v>133</v>
      </c>
      <c r="BE688" s="202">
        <f>IF(N688="základní",J688,0)</f>
        <v>0</v>
      </c>
      <c r="BF688" s="202">
        <f>IF(N688="snížená",J688,0)</f>
        <v>0</v>
      </c>
      <c r="BG688" s="202">
        <f>IF(N688="zákl. přenesená",J688,0)</f>
        <v>0</v>
      </c>
      <c r="BH688" s="202">
        <f>IF(N688="sníž. přenesená",J688,0)</f>
        <v>0</v>
      </c>
      <c r="BI688" s="202">
        <f>IF(N688="nulová",J688,0)</f>
        <v>0</v>
      </c>
      <c r="BJ688" s="17" t="s">
        <v>84</v>
      </c>
      <c r="BK688" s="202">
        <f>ROUND(I688*H688,2)</f>
        <v>0</v>
      </c>
      <c r="BL688" s="17" t="s">
        <v>534</v>
      </c>
      <c r="BM688" s="201" t="s">
        <v>1116</v>
      </c>
    </row>
    <row r="689" spans="1:65" s="2" customFormat="1">
      <c r="A689" s="34"/>
      <c r="B689" s="35"/>
      <c r="C689" s="36"/>
      <c r="D689" s="203" t="s">
        <v>143</v>
      </c>
      <c r="E689" s="36"/>
      <c r="F689" s="204" t="s">
        <v>1115</v>
      </c>
      <c r="G689" s="36"/>
      <c r="H689" s="36"/>
      <c r="I689" s="108"/>
      <c r="J689" s="36"/>
      <c r="K689" s="36"/>
      <c r="L689" s="39"/>
      <c r="M689" s="205"/>
      <c r="N689" s="206"/>
      <c r="O689" s="64"/>
      <c r="P689" s="64"/>
      <c r="Q689" s="64"/>
      <c r="R689" s="64"/>
      <c r="S689" s="64"/>
      <c r="T689" s="65"/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T689" s="17" t="s">
        <v>143</v>
      </c>
      <c r="AU689" s="17" t="s">
        <v>87</v>
      </c>
    </row>
    <row r="690" spans="1:65" s="2" customFormat="1" ht="321.75">
      <c r="A690" s="34"/>
      <c r="B690" s="35"/>
      <c r="C690" s="36"/>
      <c r="D690" s="203" t="s">
        <v>161</v>
      </c>
      <c r="E690" s="36"/>
      <c r="F690" s="207" t="s">
        <v>1117</v>
      </c>
      <c r="G690" s="36"/>
      <c r="H690" s="36"/>
      <c r="I690" s="108"/>
      <c r="J690" s="36"/>
      <c r="K690" s="36"/>
      <c r="L690" s="39"/>
      <c r="M690" s="205"/>
      <c r="N690" s="206"/>
      <c r="O690" s="64"/>
      <c r="P690" s="64"/>
      <c r="Q690" s="64"/>
      <c r="R690" s="64"/>
      <c r="S690" s="64"/>
      <c r="T690" s="65"/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T690" s="17" t="s">
        <v>161</v>
      </c>
      <c r="AU690" s="17" t="s">
        <v>87</v>
      </c>
    </row>
    <row r="691" spans="1:65" s="2" customFormat="1" ht="16.5" customHeight="1">
      <c r="A691" s="34"/>
      <c r="B691" s="35"/>
      <c r="C691" s="190" t="s">
        <v>1118</v>
      </c>
      <c r="D691" s="190" t="s">
        <v>136</v>
      </c>
      <c r="E691" s="191" t="s">
        <v>1119</v>
      </c>
      <c r="F691" s="192" t="s">
        <v>1120</v>
      </c>
      <c r="G691" s="193" t="s">
        <v>158</v>
      </c>
      <c r="H691" s="194">
        <v>6</v>
      </c>
      <c r="I691" s="195"/>
      <c r="J691" s="196">
        <f>ROUND(I691*H691,2)</f>
        <v>0</v>
      </c>
      <c r="K691" s="192" t="s">
        <v>140</v>
      </c>
      <c r="L691" s="39"/>
      <c r="M691" s="197" t="s">
        <v>19</v>
      </c>
      <c r="N691" s="198" t="s">
        <v>47</v>
      </c>
      <c r="O691" s="64"/>
      <c r="P691" s="199">
        <f>O691*H691</f>
        <v>0</v>
      </c>
      <c r="Q691" s="199">
        <v>0</v>
      </c>
      <c r="R691" s="199">
        <f>Q691*H691</f>
        <v>0</v>
      </c>
      <c r="S691" s="199">
        <v>0</v>
      </c>
      <c r="T691" s="200">
        <f>S691*H691</f>
        <v>0</v>
      </c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R691" s="201" t="s">
        <v>534</v>
      </c>
      <c r="AT691" s="201" t="s">
        <v>136</v>
      </c>
      <c r="AU691" s="201" t="s">
        <v>87</v>
      </c>
      <c r="AY691" s="17" t="s">
        <v>133</v>
      </c>
      <c r="BE691" s="202">
        <f>IF(N691="základní",J691,0)</f>
        <v>0</v>
      </c>
      <c r="BF691" s="202">
        <f>IF(N691="snížená",J691,0)</f>
        <v>0</v>
      </c>
      <c r="BG691" s="202">
        <f>IF(N691="zákl. přenesená",J691,0)</f>
        <v>0</v>
      </c>
      <c r="BH691" s="202">
        <f>IF(N691="sníž. přenesená",J691,0)</f>
        <v>0</v>
      </c>
      <c r="BI691" s="202">
        <f>IF(N691="nulová",J691,0)</f>
        <v>0</v>
      </c>
      <c r="BJ691" s="17" t="s">
        <v>84</v>
      </c>
      <c r="BK691" s="202">
        <f>ROUND(I691*H691,2)</f>
        <v>0</v>
      </c>
      <c r="BL691" s="17" t="s">
        <v>534</v>
      </c>
      <c r="BM691" s="201" t="s">
        <v>1121</v>
      </c>
    </row>
    <row r="692" spans="1:65" s="2" customFormat="1">
      <c r="A692" s="34"/>
      <c r="B692" s="35"/>
      <c r="C692" s="36"/>
      <c r="D692" s="203" t="s">
        <v>143</v>
      </c>
      <c r="E692" s="36"/>
      <c r="F692" s="204" t="s">
        <v>1120</v>
      </c>
      <c r="G692" s="36"/>
      <c r="H692" s="36"/>
      <c r="I692" s="108"/>
      <c r="J692" s="36"/>
      <c r="K692" s="36"/>
      <c r="L692" s="39"/>
      <c r="M692" s="205"/>
      <c r="N692" s="206"/>
      <c r="O692" s="64"/>
      <c r="P692" s="64"/>
      <c r="Q692" s="64"/>
      <c r="R692" s="64"/>
      <c r="S692" s="64"/>
      <c r="T692" s="65"/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T692" s="17" t="s">
        <v>143</v>
      </c>
      <c r="AU692" s="17" t="s">
        <v>87</v>
      </c>
    </row>
    <row r="693" spans="1:65" s="13" customFormat="1">
      <c r="B693" s="208"/>
      <c r="C693" s="209"/>
      <c r="D693" s="203" t="s">
        <v>147</v>
      </c>
      <c r="E693" s="210" t="s">
        <v>19</v>
      </c>
      <c r="F693" s="211" t="s">
        <v>519</v>
      </c>
      <c r="G693" s="209"/>
      <c r="H693" s="212">
        <v>6</v>
      </c>
      <c r="I693" s="213"/>
      <c r="J693" s="209"/>
      <c r="K693" s="209"/>
      <c r="L693" s="214"/>
      <c r="M693" s="215"/>
      <c r="N693" s="216"/>
      <c r="O693" s="216"/>
      <c r="P693" s="216"/>
      <c r="Q693" s="216"/>
      <c r="R693" s="216"/>
      <c r="S693" s="216"/>
      <c r="T693" s="217"/>
      <c r="AT693" s="218" t="s">
        <v>147</v>
      </c>
      <c r="AU693" s="218" t="s">
        <v>87</v>
      </c>
      <c r="AV693" s="13" t="s">
        <v>87</v>
      </c>
      <c r="AW693" s="13" t="s">
        <v>35</v>
      </c>
      <c r="AX693" s="13" t="s">
        <v>84</v>
      </c>
      <c r="AY693" s="218" t="s">
        <v>133</v>
      </c>
    </row>
    <row r="694" spans="1:65" s="2" customFormat="1" ht="33" customHeight="1">
      <c r="A694" s="34"/>
      <c r="B694" s="35"/>
      <c r="C694" s="190" t="s">
        <v>1122</v>
      </c>
      <c r="D694" s="190" t="s">
        <v>136</v>
      </c>
      <c r="E694" s="191" t="s">
        <v>1123</v>
      </c>
      <c r="F694" s="192" t="s">
        <v>1124</v>
      </c>
      <c r="G694" s="193" t="s">
        <v>158</v>
      </c>
      <c r="H694" s="194">
        <v>1</v>
      </c>
      <c r="I694" s="195"/>
      <c r="J694" s="196">
        <f>ROUND(I694*H694,2)</f>
        <v>0</v>
      </c>
      <c r="K694" s="192" t="s">
        <v>19</v>
      </c>
      <c r="L694" s="39"/>
      <c r="M694" s="197" t="s">
        <v>19</v>
      </c>
      <c r="N694" s="198" t="s">
        <v>47</v>
      </c>
      <c r="O694" s="64"/>
      <c r="P694" s="199">
        <f>O694*H694</f>
        <v>0</v>
      </c>
      <c r="Q694" s="199">
        <v>0</v>
      </c>
      <c r="R694" s="199">
        <f>Q694*H694</f>
        <v>0</v>
      </c>
      <c r="S694" s="199">
        <v>0</v>
      </c>
      <c r="T694" s="200">
        <f>S694*H694</f>
        <v>0</v>
      </c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R694" s="201" t="s">
        <v>534</v>
      </c>
      <c r="AT694" s="201" t="s">
        <v>136</v>
      </c>
      <c r="AU694" s="201" t="s">
        <v>87</v>
      </c>
      <c r="AY694" s="17" t="s">
        <v>133</v>
      </c>
      <c r="BE694" s="202">
        <f>IF(N694="základní",J694,0)</f>
        <v>0</v>
      </c>
      <c r="BF694" s="202">
        <f>IF(N694="snížená",J694,0)</f>
        <v>0</v>
      </c>
      <c r="BG694" s="202">
        <f>IF(N694="zákl. přenesená",J694,0)</f>
        <v>0</v>
      </c>
      <c r="BH694" s="202">
        <f>IF(N694="sníž. přenesená",J694,0)</f>
        <v>0</v>
      </c>
      <c r="BI694" s="202">
        <f>IF(N694="nulová",J694,0)</f>
        <v>0</v>
      </c>
      <c r="BJ694" s="17" t="s">
        <v>84</v>
      </c>
      <c r="BK694" s="202">
        <f>ROUND(I694*H694,2)</f>
        <v>0</v>
      </c>
      <c r="BL694" s="17" t="s">
        <v>534</v>
      </c>
      <c r="BM694" s="201" t="s">
        <v>1125</v>
      </c>
    </row>
    <row r="695" spans="1:65" s="2" customFormat="1" ht="29.25">
      <c r="A695" s="34"/>
      <c r="B695" s="35"/>
      <c r="C695" s="36"/>
      <c r="D695" s="203" t="s">
        <v>143</v>
      </c>
      <c r="E695" s="36"/>
      <c r="F695" s="204" t="s">
        <v>1124</v>
      </c>
      <c r="G695" s="36"/>
      <c r="H695" s="36"/>
      <c r="I695" s="108"/>
      <c r="J695" s="36"/>
      <c r="K695" s="36"/>
      <c r="L695" s="39"/>
      <c r="M695" s="205"/>
      <c r="N695" s="206"/>
      <c r="O695" s="64"/>
      <c r="P695" s="64"/>
      <c r="Q695" s="64"/>
      <c r="R695" s="64"/>
      <c r="S695" s="64"/>
      <c r="T695" s="65"/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T695" s="17" t="s">
        <v>143</v>
      </c>
      <c r="AU695" s="17" t="s">
        <v>87</v>
      </c>
    </row>
    <row r="696" spans="1:65" s="2" customFormat="1" ht="21.75" customHeight="1">
      <c r="A696" s="34"/>
      <c r="B696" s="35"/>
      <c r="C696" s="219" t="s">
        <v>1126</v>
      </c>
      <c r="D696" s="219" t="s">
        <v>155</v>
      </c>
      <c r="E696" s="220" t="s">
        <v>1127</v>
      </c>
      <c r="F696" s="221" t="s">
        <v>1128</v>
      </c>
      <c r="G696" s="222" t="s">
        <v>158</v>
      </c>
      <c r="H696" s="223">
        <v>1</v>
      </c>
      <c r="I696" s="224"/>
      <c r="J696" s="225">
        <f>ROUND(I696*H696,2)</f>
        <v>0</v>
      </c>
      <c r="K696" s="221" t="s">
        <v>19</v>
      </c>
      <c r="L696" s="226"/>
      <c r="M696" s="227" t="s">
        <v>19</v>
      </c>
      <c r="N696" s="228" t="s">
        <v>47</v>
      </c>
      <c r="O696" s="64"/>
      <c r="P696" s="199">
        <f>O696*H696</f>
        <v>0</v>
      </c>
      <c r="Q696" s="199">
        <v>0</v>
      </c>
      <c r="R696" s="199">
        <f>Q696*H696</f>
        <v>0</v>
      </c>
      <c r="S696" s="199">
        <v>0</v>
      </c>
      <c r="T696" s="200">
        <f>S696*H696</f>
        <v>0</v>
      </c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R696" s="201" t="s">
        <v>534</v>
      </c>
      <c r="AT696" s="201" t="s">
        <v>155</v>
      </c>
      <c r="AU696" s="201" t="s">
        <v>87</v>
      </c>
      <c r="AY696" s="17" t="s">
        <v>133</v>
      </c>
      <c r="BE696" s="202">
        <f>IF(N696="základní",J696,0)</f>
        <v>0</v>
      </c>
      <c r="BF696" s="202">
        <f>IF(N696="snížená",J696,0)</f>
        <v>0</v>
      </c>
      <c r="BG696" s="202">
        <f>IF(N696="zákl. přenesená",J696,0)</f>
        <v>0</v>
      </c>
      <c r="BH696" s="202">
        <f>IF(N696="sníž. přenesená",J696,0)</f>
        <v>0</v>
      </c>
      <c r="BI696" s="202">
        <f>IF(N696="nulová",J696,0)</f>
        <v>0</v>
      </c>
      <c r="BJ696" s="17" t="s">
        <v>84</v>
      </c>
      <c r="BK696" s="202">
        <f>ROUND(I696*H696,2)</f>
        <v>0</v>
      </c>
      <c r="BL696" s="17" t="s">
        <v>534</v>
      </c>
      <c r="BM696" s="201" t="s">
        <v>1129</v>
      </c>
    </row>
    <row r="697" spans="1:65" s="2" customFormat="1">
      <c r="A697" s="34"/>
      <c r="B697" s="35"/>
      <c r="C697" s="36"/>
      <c r="D697" s="203" t="s">
        <v>143</v>
      </c>
      <c r="E697" s="36"/>
      <c r="F697" s="204" t="s">
        <v>1128</v>
      </c>
      <c r="G697" s="36"/>
      <c r="H697" s="36"/>
      <c r="I697" s="108"/>
      <c r="J697" s="36"/>
      <c r="K697" s="36"/>
      <c r="L697" s="39"/>
      <c r="M697" s="205"/>
      <c r="N697" s="206"/>
      <c r="O697" s="64"/>
      <c r="P697" s="64"/>
      <c r="Q697" s="64"/>
      <c r="R697" s="64"/>
      <c r="S697" s="64"/>
      <c r="T697" s="65"/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T697" s="17" t="s">
        <v>143</v>
      </c>
      <c r="AU697" s="17" t="s">
        <v>87</v>
      </c>
    </row>
    <row r="698" spans="1:65" s="2" customFormat="1" ht="58.5">
      <c r="A698" s="34"/>
      <c r="B698" s="35"/>
      <c r="C698" s="36"/>
      <c r="D698" s="203" t="s">
        <v>161</v>
      </c>
      <c r="E698" s="36"/>
      <c r="F698" s="207" t="s">
        <v>1130</v>
      </c>
      <c r="G698" s="36"/>
      <c r="H698" s="36"/>
      <c r="I698" s="108"/>
      <c r="J698" s="36"/>
      <c r="K698" s="36"/>
      <c r="L698" s="39"/>
      <c r="M698" s="205"/>
      <c r="N698" s="206"/>
      <c r="O698" s="64"/>
      <c r="P698" s="64"/>
      <c r="Q698" s="64"/>
      <c r="R698" s="64"/>
      <c r="S698" s="64"/>
      <c r="T698" s="65"/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T698" s="17" t="s">
        <v>161</v>
      </c>
      <c r="AU698" s="17" t="s">
        <v>87</v>
      </c>
    </row>
    <row r="699" spans="1:65" s="2" customFormat="1" ht="16.5" customHeight="1">
      <c r="A699" s="34"/>
      <c r="B699" s="35"/>
      <c r="C699" s="219" t="s">
        <v>1131</v>
      </c>
      <c r="D699" s="219" t="s">
        <v>155</v>
      </c>
      <c r="E699" s="220" t="s">
        <v>1132</v>
      </c>
      <c r="F699" s="221" t="s">
        <v>1133</v>
      </c>
      <c r="G699" s="222" t="s">
        <v>158</v>
      </c>
      <c r="H699" s="223">
        <v>1</v>
      </c>
      <c r="I699" s="224"/>
      <c r="J699" s="225">
        <f>ROUND(I699*H699,2)</f>
        <v>0</v>
      </c>
      <c r="K699" s="221" t="s">
        <v>19</v>
      </c>
      <c r="L699" s="226"/>
      <c r="M699" s="227" t="s">
        <v>19</v>
      </c>
      <c r="N699" s="228" t="s">
        <v>47</v>
      </c>
      <c r="O699" s="64"/>
      <c r="P699" s="199">
        <f>O699*H699</f>
        <v>0</v>
      </c>
      <c r="Q699" s="199">
        <v>0</v>
      </c>
      <c r="R699" s="199">
        <f>Q699*H699</f>
        <v>0</v>
      </c>
      <c r="S699" s="199">
        <v>0</v>
      </c>
      <c r="T699" s="200">
        <f>S699*H699</f>
        <v>0</v>
      </c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R699" s="201" t="s">
        <v>534</v>
      </c>
      <c r="AT699" s="201" t="s">
        <v>155</v>
      </c>
      <c r="AU699" s="201" t="s">
        <v>87</v>
      </c>
      <c r="AY699" s="17" t="s">
        <v>133</v>
      </c>
      <c r="BE699" s="202">
        <f>IF(N699="základní",J699,0)</f>
        <v>0</v>
      </c>
      <c r="BF699" s="202">
        <f>IF(N699="snížená",J699,0)</f>
        <v>0</v>
      </c>
      <c r="BG699" s="202">
        <f>IF(N699="zákl. přenesená",J699,0)</f>
        <v>0</v>
      </c>
      <c r="BH699" s="202">
        <f>IF(N699="sníž. přenesená",J699,0)</f>
        <v>0</v>
      </c>
      <c r="BI699" s="202">
        <f>IF(N699="nulová",J699,0)</f>
        <v>0</v>
      </c>
      <c r="BJ699" s="17" t="s">
        <v>84</v>
      </c>
      <c r="BK699" s="202">
        <f>ROUND(I699*H699,2)</f>
        <v>0</v>
      </c>
      <c r="BL699" s="17" t="s">
        <v>534</v>
      </c>
      <c r="BM699" s="201" t="s">
        <v>1134</v>
      </c>
    </row>
    <row r="700" spans="1:65" s="2" customFormat="1">
      <c r="A700" s="34"/>
      <c r="B700" s="35"/>
      <c r="C700" s="36"/>
      <c r="D700" s="203" t="s">
        <v>143</v>
      </c>
      <c r="E700" s="36"/>
      <c r="F700" s="204" t="s">
        <v>1133</v>
      </c>
      <c r="G700" s="36"/>
      <c r="H700" s="36"/>
      <c r="I700" s="108"/>
      <c r="J700" s="36"/>
      <c r="K700" s="36"/>
      <c r="L700" s="39"/>
      <c r="M700" s="205"/>
      <c r="N700" s="206"/>
      <c r="O700" s="64"/>
      <c r="P700" s="64"/>
      <c r="Q700" s="64"/>
      <c r="R700" s="64"/>
      <c r="S700" s="64"/>
      <c r="T700" s="65"/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T700" s="17" t="s">
        <v>143</v>
      </c>
      <c r="AU700" s="17" t="s">
        <v>87</v>
      </c>
    </row>
    <row r="701" spans="1:65" s="2" customFormat="1" ht="19.5">
      <c r="A701" s="34"/>
      <c r="B701" s="35"/>
      <c r="C701" s="36"/>
      <c r="D701" s="203" t="s">
        <v>161</v>
      </c>
      <c r="E701" s="36"/>
      <c r="F701" s="207" t="s">
        <v>1135</v>
      </c>
      <c r="G701" s="36"/>
      <c r="H701" s="36"/>
      <c r="I701" s="108"/>
      <c r="J701" s="36"/>
      <c r="K701" s="36"/>
      <c r="L701" s="39"/>
      <c r="M701" s="241"/>
      <c r="N701" s="242"/>
      <c r="O701" s="243"/>
      <c r="P701" s="243"/>
      <c r="Q701" s="243"/>
      <c r="R701" s="243"/>
      <c r="S701" s="243"/>
      <c r="T701" s="244"/>
      <c r="U701" s="34"/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  <c r="AT701" s="17" t="s">
        <v>161</v>
      </c>
      <c r="AU701" s="17" t="s">
        <v>87</v>
      </c>
    </row>
    <row r="702" spans="1:65" s="2" customFormat="1" ht="6.95" customHeight="1">
      <c r="A702" s="34"/>
      <c r="B702" s="47"/>
      <c r="C702" s="48"/>
      <c r="D702" s="48"/>
      <c r="E702" s="48"/>
      <c r="F702" s="48"/>
      <c r="G702" s="48"/>
      <c r="H702" s="48"/>
      <c r="I702" s="139"/>
      <c r="J702" s="48"/>
      <c r="K702" s="48"/>
      <c r="L702" s="39"/>
      <c r="M702" s="34"/>
      <c r="O702" s="34"/>
      <c r="P702" s="34"/>
      <c r="Q702" s="34"/>
      <c r="R702" s="34"/>
      <c r="S702" s="34"/>
      <c r="T702" s="34"/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</row>
  </sheetData>
  <sheetProtection algorithmName="SHA-512" hashValue="sqx5y7rNEiSffB+SOaUYpT9oEFfkb/exn52rP5xRdMGlgKzbzA0Lr50fy0KpwkzVJ5T0pupNn43WgRhJDa/uTQ==" saltValue="YEIpA96DZjZJfbjzF4DmtC/OX6FqFGnv2jQNpOIIw5L7tG0SL1FOFAkf0CMHK4y9yQEO/NjN8KIwOwEzRHdZvw==" spinCount="100000" sheet="1" objects="1" scenarios="1" formatColumns="0" formatRows="0" autoFilter="0"/>
  <autoFilter ref="C89:K701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topLeftCell="A70" workbookViewId="0">
      <selection activeCell="I85" sqref="I8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1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AT2" s="17" t="s">
        <v>90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20"/>
      <c r="AT3" s="17" t="s">
        <v>87</v>
      </c>
    </row>
    <row r="4" spans="1:46" s="1" customFormat="1" ht="24.95" customHeight="1">
      <c r="B4" s="20"/>
      <c r="D4" s="105" t="s">
        <v>92</v>
      </c>
      <c r="I4" s="101"/>
      <c r="L4" s="20"/>
      <c r="M4" s="106" t="s">
        <v>10</v>
      </c>
      <c r="AT4" s="17" t="s">
        <v>4</v>
      </c>
    </row>
    <row r="5" spans="1:46" s="1" customFormat="1" ht="6.95" customHeight="1">
      <c r="B5" s="20"/>
      <c r="I5" s="101"/>
      <c r="L5" s="20"/>
    </row>
    <row r="6" spans="1:46" s="1" customFormat="1" ht="12" customHeight="1">
      <c r="B6" s="20"/>
      <c r="D6" s="107" t="s">
        <v>16</v>
      </c>
      <c r="I6" s="101"/>
      <c r="L6" s="20"/>
    </row>
    <row r="7" spans="1:46" s="1" customFormat="1" ht="16.5" customHeight="1">
      <c r="B7" s="20"/>
      <c r="E7" s="366" t="str">
        <f>'Rekapitulace stavby'!K6</f>
        <v>Revitalizace Karlova náměstí v Třebíč</v>
      </c>
      <c r="F7" s="367"/>
      <c r="G7" s="367"/>
      <c r="H7" s="367"/>
      <c r="I7" s="101"/>
      <c r="L7" s="20"/>
    </row>
    <row r="8" spans="1:46" s="2" customFormat="1" ht="12" customHeight="1">
      <c r="A8" s="34"/>
      <c r="B8" s="39"/>
      <c r="C8" s="34"/>
      <c r="D8" s="107" t="s">
        <v>93</v>
      </c>
      <c r="E8" s="34"/>
      <c r="F8" s="34"/>
      <c r="G8" s="34"/>
      <c r="H8" s="34"/>
      <c r="I8" s="108"/>
      <c r="J8" s="34"/>
      <c r="K8" s="34"/>
      <c r="L8" s="10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8" t="s">
        <v>1136</v>
      </c>
      <c r="F9" s="369"/>
      <c r="G9" s="369"/>
      <c r="H9" s="369"/>
      <c r="I9" s="108"/>
      <c r="J9" s="34"/>
      <c r="K9" s="34"/>
      <c r="L9" s="10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08"/>
      <c r="J10" s="34"/>
      <c r="K10" s="34"/>
      <c r="L10" s="10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7" t="s">
        <v>18</v>
      </c>
      <c r="E11" s="34"/>
      <c r="F11" s="110" t="s">
        <v>91</v>
      </c>
      <c r="G11" s="34"/>
      <c r="H11" s="34"/>
      <c r="I11" s="111" t="s">
        <v>20</v>
      </c>
      <c r="J11" s="110" t="s">
        <v>19</v>
      </c>
      <c r="K11" s="34"/>
      <c r="L11" s="10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21</v>
      </c>
      <c r="E12" s="34"/>
      <c r="F12" s="110" t="s">
        <v>22</v>
      </c>
      <c r="G12" s="34"/>
      <c r="H12" s="34"/>
      <c r="I12" s="111" t="s">
        <v>23</v>
      </c>
      <c r="J12" s="112" t="str">
        <f>'Rekapitulace stavby'!AN8</f>
        <v>28. 4. 2020</v>
      </c>
      <c r="K12" s="34"/>
      <c r="L12" s="10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08"/>
      <c r="J13" s="34"/>
      <c r="K13" s="34"/>
      <c r="L13" s="10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7" t="s">
        <v>25</v>
      </c>
      <c r="E14" s="34"/>
      <c r="F14" s="34"/>
      <c r="G14" s="34"/>
      <c r="H14" s="34"/>
      <c r="I14" s="111" t="s">
        <v>26</v>
      </c>
      <c r="J14" s="110" t="s">
        <v>27</v>
      </c>
      <c r="K14" s="34"/>
      <c r="L14" s="10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100</v>
      </c>
      <c r="F15" s="34"/>
      <c r="G15" s="34"/>
      <c r="H15" s="34"/>
      <c r="I15" s="111" t="s">
        <v>29</v>
      </c>
      <c r="J15" s="110" t="s">
        <v>19</v>
      </c>
      <c r="K15" s="34"/>
      <c r="L15" s="10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08"/>
      <c r="J16" s="34"/>
      <c r="K16" s="34"/>
      <c r="L16" s="10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7" t="s">
        <v>31</v>
      </c>
      <c r="E17" s="34"/>
      <c r="F17" s="34"/>
      <c r="G17" s="34"/>
      <c r="H17" s="34"/>
      <c r="I17" s="111" t="s">
        <v>26</v>
      </c>
      <c r="J17" s="30" t="str">
        <f>'Rekapitulace stavby'!AN13</f>
        <v>Vyplň údaj</v>
      </c>
      <c r="K17" s="34"/>
      <c r="L17" s="10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70" t="str">
        <f>'Rekapitulace stavby'!E14</f>
        <v>Vyplň údaj</v>
      </c>
      <c r="F18" s="371"/>
      <c r="G18" s="371"/>
      <c r="H18" s="371"/>
      <c r="I18" s="111" t="s">
        <v>29</v>
      </c>
      <c r="J18" s="30" t="str">
        <f>'Rekapitulace stavby'!AN14</f>
        <v>Vyplň údaj</v>
      </c>
      <c r="K18" s="34"/>
      <c r="L18" s="10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08"/>
      <c r="J19" s="34"/>
      <c r="K19" s="34"/>
      <c r="L19" s="10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7" t="s">
        <v>33</v>
      </c>
      <c r="E20" s="34"/>
      <c r="F20" s="34"/>
      <c r="G20" s="34"/>
      <c r="H20" s="34"/>
      <c r="I20" s="111" t="s">
        <v>26</v>
      </c>
      <c r="J20" s="110" t="s">
        <v>19</v>
      </c>
      <c r="K20" s="34"/>
      <c r="L20" s="10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101</v>
      </c>
      <c r="F21" s="34"/>
      <c r="G21" s="34"/>
      <c r="H21" s="34"/>
      <c r="I21" s="111" t="s">
        <v>29</v>
      </c>
      <c r="J21" s="110" t="s">
        <v>19</v>
      </c>
      <c r="K21" s="34"/>
      <c r="L21" s="10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08"/>
      <c r="J22" s="34"/>
      <c r="K22" s="34"/>
      <c r="L22" s="10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7" t="s">
        <v>36</v>
      </c>
      <c r="E23" s="34"/>
      <c r="F23" s="34"/>
      <c r="G23" s="34"/>
      <c r="H23" s="34"/>
      <c r="I23" s="111" t="s">
        <v>26</v>
      </c>
      <c r="J23" s="110" t="s">
        <v>19</v>
      </c>
      <c r="K23" s="34"/>
      <c r="L23" s="10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">
        <v>102</v>
      </c>
      <c r="F24" s="34"/>
      <c r="G24" s="34"/>
      <c r="H24" s="34"/>
      <c r="I24" s="111" t="s">
        <v>29</v>
      </c>
      <c r="J24" s="110" t="s">
        <v>19</v>
      </c>
      <c r="K24" s="34"/>
      <c r="L24" s="10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08"/>
      <c r="J25" s="34"/>
      <c r="K25" s="34"/>
      <c r="L25" s="10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7" t="s">
        <v>40</v>
      </c>
      <c r="E26" s="34"/>
      <c r="F26" s="34"/>
      <c r="G26" s="34"/>
      <c r="H26" s="34"/>
      <c r="I26" s="108"/>
      <c r="J26" s="34"/>
      <c r="K26" s="34"/>
      <c r="L26" s="10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6"/>
      <c r="B27" s="117"/>
      <c r="C27" s="116"/>
      <c r="D27" s="116"/>
      <c r="E27" s="372" t="s">
        <v>19</v>
      </c>
      <c r="F27" s="372"/>
      <c r="G27" s="372"/>
      <c r="H27" s="372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08"/>
      <c r="J28" s="34"/>
      <c r="K28" s="34"/>
      <c r="L28" s="10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0"/>
      <c r="E29" s="120"/>
      <c r="F29" s="120"/>
      <c r="G29" s="120"/>
      <c r="H29" s="120"/>
      <c r="I29" s="121"/>
      <c r="J29" s="120"/>
      <c r="K29" s="120"/>
      <c r="L29" s="10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2" t="s">
        <v>42</v>
      </c>
      <c r="E30" s="34"/>
      <c r="F30" s="34"/>
      <c r="G30" s="34"/>
      <c r="H30" s="34"/>
      <c r="I30" s="108"/>
      <c r="J30" s="123">
        <f>ROUND(J86, 2)</f>
        <v>0</v>
      </c>
      <c r="K30" s="34"/>
      <c r="L30" s="10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0"/>
      <c r="E31" s="120"/>
      <c r="F31" s="120"/>
      <c r="G31" s="120"/>
      <c r="H31" s="120"/>
      <c r="I31" s="121"/>
      <c r="J31" s="120"/>
      <c r="K31" s="120"/>
      <c r="L31" s="10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4" t="s">
        <v>44</v>
      </c>
      <c r="G32" s="34"/>
      <c r="H32" s="34"/>
      <c r="I32" s="125" t="s">
        <v>43</v>
      </c>
      <c r="J32" s="124" t="s">
        <v>45</v>
      </c>
      <c r="K32" s="34"/>
      <c r="L32" s="10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6" t="s">
        <v>46</v>
      </c>
      <c r="E33" s="107" t="s">
        <v>47</v>
      </c>
      <c r="F33" s="127">
        <f>ROUND((SUM(BE86:BE142)),  2)</f>
        <v>0</v>
      </c>
      <c r="G33" s="34"/>
      <c r="H33" s="34"/>
      <c r="I33" s="128">
        <v>0.21</v>
      </c>
      <c r="J33" s="127">
        <f>ROUND(((SUM(BE86:BE142))*I33),  2)</f>
        <v>0</v>
      </c>
      <c r="K33" s="34"/>
      <c r="L33" s="10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7" t="s">
        <v>48</v>
      </c>
      <c r="F34" s="127">
        <f>ROUND((SUM(BF86:BF142)),  2)</f>
        <v>0</v>
      </c>
      <c r="G34" s="34"/>
      <c r="H34" s="34"/>
      <c r="I34" s="128">
        <v>0.15</v>
      </c>
      <c r="J34" s="127">
        <f>ROUND(((SUM(BF86:BF142))*I34),  2)</f>
        <v>0</v>
      </c>
      <c r="K34" s="34"/>
      <c r="L34" s="10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7" t="s">
        <v>49</v>
      </c>
      <c r="F35" s="127">
        <f>ROUND((SUM(BG86:BG142)),  2)</f>
        <v>0</v>
      </c>
      <c r="G35" s="34"/>
      <c r="H35" s="34"/>
      <c r="I35" s="128">
        <v>0.21</v>
      </c>
      <c r="J35" s="127">
        <f>0</f>
        <v>0</v>
      </c>
      <c r="K35" s="34"/>
      <c r="L35" s="10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7" t="s">
        <v>50</v>
      </c>
      <c r="F36" s="127">
        <f>ROUND((SUM(BH86:BH142)),  2)</f>
        <v>0</v>
      </c>
      <c r="G36" s="34"/>
      <c r="H36" s="34"/>
      <c r="I36" s="128">
        <v>0.15</v>
      </c>
      <c r="J36" s="127">
        <f>0</f>
        <v>0</v>
      </c>
      <c r="K36" s="34"/>
      <c r="L36" s="10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7" t="s">
        <v>51</v>
      </c>
      <c r="F37" s="127">
        <f>ROUND((SUM(BI86:BI142)),  2)</f>
        <v>0</v>
      </c>
      <c r="G37" s="34"/>
      <c r="H37" s="34"/>
      <c r="I37" s="128">
        <v>0</v>
      </c>
      <c r="J37" s="127">
        <f>0</f>
        <v>0</v>
      </c>
      <c r="K37" s="34"/>
      <c r="L37" s="10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08"/>
      <c r="J38" s="34"/>
      <c r="K38" s="34"/>
      <c r="L38" s="10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9"/>
      <c r="D39" s="130" t="s">
        <v>52</v>
      </c>
      <c r="E39" s="131"/>
      <c r="F39" s="131"/>
      <c r="G39" s="132" t="s">
        <v>53</v>
      </c>
      <c r="H39" s="133" t="s">
        <v>54</v>
      </c>
      <c r="I39" s="134"/>
      <c r="J39" s="135">
        <f>SUM(J30:J37)</f>
        <v>0</v>
      </c>
      <c r="K39" s="136"/>
      <c r="L39" s="10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7"/>
      <c r="C40" s="138"/>
      <c r="D40" s="138"/>
      <c r="E40" s="138"/>
      <c r="F40" s="138"/>
      <c r="G40" s="138"/>
      <c r="H40" s="138"/>
      <c r="I40" s="139"/>
      <c r="J40" s="138"/>
      <c r="K40" s="138"/>
      <c r="L40" s="10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40"/>
      <c r="C44" s="141"/>
      <c r="D44" s="141"/>
      <c r="E44" s="141"/>
      <c r="F44" s="141"/>
      <c r="G44" s="141"/>
      <c r="H44" s="141"/>
      <c r="I44" s="142"/>
      <c r="J44" s="141"/>
      <c r="K44" s="141"/>
      <c r="L44" s="10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103</v>
      </c>
      <c r="D45" s="36"/>
      <c r="E45" s="36"/>
      <c r="F45" s="36"/>
      <c r="G45" s="36"/>
      <c r="H45" s="36"/>
      <c r="I45" s="108"/>
      <c r="J45" s="36"/>
      <c r="K45" s="36"/>
      <c r="L45" s="10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108"/>
      <c r="J46" s="36"/>
      <c r="K46" s="36"/>
      <c r="L46" s="10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8"/>
      <c r="J47" s="36"/>
      <c r="K47" s="36"/>
      <c r="L47" s="10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4" t="str">
        <f>E7</f>
        <v>Revitalizace Karlova náměstí v Třebíč</v>
      </c>
      <c r="F48" s="365"/>
      <c r="G48" s="365"/>
      <c r="H48" s="365"/>
      <c r="I48" s="108"/>
      <c r="J48" s="36"/>
      <c r="K48" s="36"/>
      <c r="L48" s="10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93</v>
      </c>
      <c r="D49" s="36"/>
      <c r="E49" s="36"/>
      <c r="F49" s="36"/>
      <c r="G49" s="36"/>
      <c r="H49" s="36"/>
      <c r="I49" s="108"/>
      <c r="J49" s="36"/>
      <c r="K49" s="36"/>
      <c r="L49" s="10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3" t="str">
        <f>E9</f>
        <v>SO 02-VRN - VRN - Vedlejší rozpočtové náklady</v>
      </c>
      <c r="F50" s="363"/>
      <c r="G50" s="363"/>
      <c r="H50" s="363"/>
      <c r="I50" s="108"/>
      <c r="J50" s="36"/>
      <c r="K50" s="36"/>
      <c r="L50" s="10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108"/>
      <c r="J51" s="36"/>
      <c r="K51" s="36"/>
      <c r="L51" s="10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Třebíč, Karlovo nám.</v>
      </c>
      <c r="G52" s="36"/>
      <c r="H52" s="36"/>
      <c r="I52" s="111" t="s">
        <v>23</v>
      </c>
      <c r="J52" s="59" t="str">
        <f>IF(J12="","",J12)</f>
        <v>28. 4. 2020</v>
      </c>
      <c r="K52" s="36"/>
      <c r="L52" s="10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108"/>
      <c r="J53" s="36"/>
      <c r="K53" s="36"/>
      <c r="L53" s="10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15" customHeight="1">
      <c r="A54" s="34"/>
      <c r="B54" s="35"/>
      <c r="C54" s="29" t="s">
        <v>25</v>
      </c>
      <c r="D54" s="36"/>
      <c r="E54" s="36"/>
      <c r="F54" s="27" t="str">
        <f>E15</f>
        <v>Město Třebíč, Karlovo nám. 104/55, 674 01 Třebíč</v>
      </c>
      <c r="G54" s="36"/>
      <c r="H54" s="36"/>
      <c r="I54" s="111" t="s">
        <v>33</v>
      </c>
      <c r="J54" s="32" t="str">
        <f>E21</f>
        <v>Ing. Karel Tomek, autorizace: 1400201</v>
      </c>
      <c r="K54" s="36"/>
      <c r="L54" s="10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111" t="s">
        <v>36</v>
      </c>
      <c r="J55" s="32" t="str">
        <f>E24</f>
        <v>Ing. Josef Klíma</v>
      </c>
      <c r="K55" s="36"/>
      <c r="L55" s="10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8"/>
      <c r="J56" s="36"/>
      <c r="K56" s="36"/>
      <c r="L56" s="10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3" t="s">
        <v>104</v>
      </c>
      <c r="D57" s="144"/>
      <c r="E57" s="144"/>
      <c r="F57" s="144"/>
      <c r="G57" s="144"/>
      <c r="H57" s="144"/>
      <c r="I57" s="145"/>
      <c r="J57" s="146" t="s">
        <v>105</v>
      </c>
      <c r="K57" s="144"/>
      <c r="L57" s="10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8"/>
      <c r="J58" s="36"/>
      <c r="K58" s="36"/>
      <c r="L58" s="10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47" t="s">
        <v>74</v>
      </c>
      <c r="D59" s="36"/>
      <c r="E59" s="36"/>
      <c r="F59" s="36"/>
      <c r="G59" s="36"/>
      <c r="H59" s="36"/>
      <c r="I59" s="108"/>
      <c r="J59" s="77">
        <f>J86</f>
        <v>0</v>
      </c>
      <c r="K59" s="36"/>
      <c r="L59" s="10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106</v>
      </c>
    </row>
    <row r="60" spans="1:47" s="9" customFormat="1" ht="24.95" customHeight="1">
      <c r="B60" s="148"/>
      <c r="C60" s="149"/>
      <c r="D60" s="150" t="s">
        <v>1137</v>
      </c>
      <c r="E60" s="151"/>
      <c r="F60" s="151"/>
      <c r="G60" s="151"/>
      <c r="H60" s="151"/>
      <c r="I60" s="152"/>
      <c r="J60" s="153">
        <f>J87</f>
        <v>0</v>
      </c>
      <c r="K60" s="149"/>
      <c r="L60" s="154"/>
    </row>
    <row r="61" spans="1:47" s="10" customFormat="1" ht="19.899999999999999" customHeight="1">
      <c r="B61" s="155"/>
      <c r="C61" s="156"/>
      <c r="D61" s="157" t="s">
        <v>1138</v>
      </c>
      <c r="E61" s="158"/>
      <c r="F61" s="158"/>
      <c r="G61" s="158"/>
      <c r="H61" s="158"/>
      <c r="I61" s="159"/>
      <c r="J61" s="160">
        <f>J88</f>
        <v>0</v>
      </c>
      <c r="K61" s="156"/>
      <c r="L61" s="161"/>
    </row>
    <row r="62" spans="1:47" s="10" customFormat="1" ht="19.899999999999999" customHeight="1">
      <c r="B62" s="155"/>
      <c r="C62" s="156"/>
      <c r="D62" s="157" t="s">
        <v>1139</v>
      </c>
      <c r="E62" s="158"/>
      <c r="F62" s="158"/>
      <c r="G62" s="158"/>
      <c r="H62" s="158"/>
      <c r="I62" s="159"/>
      <c r="J62" s="160">
        <f>J118</f>
        <v>0</v>
      </c>
      <c r="K62" s="156"/>
      <c r="L62" s="161"/>
    </row>
    <row r="63" spans="1:47" s="9" customFormat="1" ht="24.95" customHeight="1">
      <c r="B63" s="148"/>
      <c r="C63" s="149"/>
      <c r="D63" s="150" t="s">
        <v>89</v>
      </c>
      <c r="E63" s="151"/>
      <c r="F63" s="151"/>
      <c r="G63" s="151"/>
      <c r="H63" s="151"/>
      <c r="I63" s="152"/>
      <c r="J63" s="153">
        <f>J122</f>
        <v>0</v>
      </c>
      <c r="K63" s="149"/>
      <c r="L63" s="154"/>
    </row>
    <row r="64" spans="1:47" s="10" customFormat="1" ht="19.899999999999999" customHeight="1">
      <c r="B64" s="155"/>
      <c r="C64" s="156"/>
      <c r="D64" s="157" t="s">
        <v>1140</v>
      </c>
      <c r="E64" s="158"/>
      <c r="F64" s="158"/>
      <c r="G64" s="158"/>
      <c r="H64" s="158"/>
      <c r="I64" s="159"/>
      <c r="J64" s="160">
        <f>J123</f>
        <v>0</v>
      </c>
      <c r="K64" s="156"/>
      <c r="L64" s="161"/>
    </row>
    <row r="65" spans="1:31" s="10" customFormat="1" ht="19.899999999999999" customHeight="1">
      <c r="B65" s="155"/>
      <c r="C65" s="156"/>
      <c r="D65" s="157" t="s">
        <v>1141</v>
      </c>
      <c r="E65" s="158"/>
      <c r="F65" s="158"/>
      <c r="G65" s="158"/>
      <c r="H65" s="158"/>
      <c r="I65" s="159"/>
      <c r="J65" s="160">
        <f>J133</f>
        <v>0</v>
      </c>
      <c r="K65" s="156"/>
      <c r="L65" s="161"/>
    </row>
    <row r="66" spans="1:31" s="10" customFormat="1" ht="19.899999999999999" customHeight="1">
      <c r="B66" s="155"/>
      <c r="C66" s="156"/>
      <c r="D66" s="157" t="s">
        <v>1142</v>
      </c>
      <c r="E66" s="158"/>
      <c r="F66" s="158"/>
      <c r="G66" s="158"/>
      <c r="H66" s="158"/>
      <c r="I66" s="159"/>
      <c r="J66" s="160">
        <f>J140</f>
        <v>0</v>
      </c>
      <c r="K66" s="156"/>
      <c r="L66" s="161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108"/>
      <c r="J67" s="36"/>
      <c r="K67" s="36"/>
      <c r="L67" s="10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139"/>
      <c r="J68" s="48"/>
      <c r="K68" s="48"/>
      <c r="L68" s="10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142"/>
      <c r="J72" s="50"/>
      <c r="K72" s="50"/>
      <c r="L72" s="10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118</v>
      </c>
      <c r="D73" s="36"/>
      <c r="E73" s="36"/>
      <c r="F73" s="36"/>
      <c r="G73" s="36"/>
      <c r="H73" s="36"/>
      <c r="I73" s="108"/>
      <c r="J73" s="36"/>
      <c r="K73" s="36"/>
      <c r="L73" s="10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108"/>
      <c r="J74" s="36"/>
      <c r="K74" s="36"/>
      <c r="L74" s="10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108"/>
      <c r="J75" s="36"/>
      <c r="K75" s="36"/>
      <c r="L75" s="10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4" t="str">
        <f>E7</f>
        <v>Revitalizace Karlova náměstí v Třebíč</v>
      </c>
      <c r="F76" s="365"/>
      <c r="G76" s="365"/>
      <c r="H76" s="365"/>
      <c r="I76" s="108"/>
      <c r="J76" s="36"/>
      <c r="K76" s="36"/>
      <c r="L76" s="10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93</v>
      </c>
      <c r="D77" s="36"/>
      <c r="E77" s="36"/>
      <c r="F77" s="36"/>
      <c r="G77" s="36"/>
      <c r="H77" s="36"/>
      <c r="I77" s="108"/>
      <c r="J77" s="36"/>
      <c r="K77" s="36"/>
      <c r="L77" s="10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33" t="str">
        <f>E9</f>
        <v>SO 02-VRN - VRN - Vedlejší rozpočtové náklady</v>
      </c>
      <c r="F78" s="363"/>
      <c r="G78" s="363"/>
      <c r="H78" s="363"/>
      <c r="I78" s="108"/>
      <c r="J78" s="36"/>
      <c r="K78" s="36"/>
      <c r="L78" s="10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108"/>
      <c r="J79" s="36"/>
      <c r="K79" s="36"/>
      <c r="L79" s="10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21</v>
      </c>
      <c r="D80" s="36"/>
      <c r="E80" s="36"/>
      <c r="F80" s="27" t="str">
        <f>F12</f>
        <v>Třebíč, Karlovo nám.</v>
      </c>
      <c r="G80" s="36"/>
      <c r="H80" s="36"/>
      <c r="I80" s="111" t="s">
        <v>23</v>
      </c>
      <c r="J80" s="59" t="str">
        <f>IF(J12="","",J12)</f>
        <v>28. 4. 2020</v>
      </c>
      <c r="K80" s="36"/>
      <c r="L80" s="10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108"/>
      <c r="J81" s="36"/>
      <c r="K81" s="36"/>
      <c r="L81" s="10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40.15" customHeight="1">
      <c r="A82" s="34"/>
      <c r="B82" s="35"/>
      <c r="C82" s="29" t="s">
        <v>25</v>
      </c>
      <c r="D82" s="36"/>
      <c r="E82" s="36"/>
      <c r="F82" s="27" t="str">
        <f>E15</f>
        <v>Město Třebíč, Karlovo nám. 104/55, 674 01 Třebíč</v>
      </c>
      <c r="G82" s="36"/>
      <c r="H82" s="36"/>
      <c r="I82" s="111" t="s">
        <v>33</v>
      </c>
      <c r="J82" s="32" t="str">
        <f>E21</f>
        <v>Ing. Karel Tomek, autorizace: 1400201</v>
      </c>
      <c r="K82" s="36"/>
      <c r="L82" s="10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31</v>
      </c>
      <c r="D83" s="36"/>
      <c r="E83" s="36"/>
      <c r="F83" s="27" t="str">
        <f>IF(E18="","",E18)</f>
        <v>Vyplň údaj</v>
      </c>
      <c r="G83" s="36"/>
      <c r="H83" s="36"/>
      <c r="I83" s="111" t="s">
        <v>36</v>
      </c>
      <c r="J83" s="32" t="str">
        <f>E24</f>
        <v>Ing. Josef Klíma</v>
      </c>
      <c r="K83" s="36"/>
      <c r="L83" s="10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108"/>
      <c r="J84" s="36"/>
      <c r="K84" s="36"/>
      <c r="L84" s="10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62"/>
      <c r="B85" s="163"/>
      <c r="C85" s="164" t="s">
        <v>119</v>
      </c>
      <c r="D85" s="165" t="s">
        <v>61</v>
      </c>
      <c r="E85" s="165" t="s">
        <v>57</v>
      </c>
      <c r="F85" s="165" t="s">
        <v>58</v>
      </c>
      <c r="G85" s="165" t="s">
        <v>120</v>
      </c>
      <c r="H85" s="165" t="s">
        <v>121</v>
      </c>
      <c r="I85" s="166" t="s">
        <v>122</v>
      </c>
      <c r="J85" s="165" t="s">
        <v>105</v>
      </c>
      <c r="K85" s="167" t="s">
        <v>123</v>
      </c>
      <c r="L85" s="168"/>
      <c r="M85" s="68" t="s">
        <v>19</v>
      </c>
      <c r="N85" s="69" t="s">
        <v>46</v>
      </c>
      <c r="O85" s="69" t="s">
        <v>124</v>
      </c>
      <c r="P85" s="69" t="s">
        <v>125</v>
      </c>
      <c r="Q85" s="69" t="s">
        <v>126</v>
      </c>
      <c r="R85" s="69" t="s">
        <v>127</v>
      </c>
      <c r="S85" s="69" t="s">
        <v>128</v>
      </c>
      <c r="T85" s="70" t="s">
        <v>129</v>
      </c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</row>
    <row r="86" spans="1:65" s="2" customFormat="1" ht="22.9" customHeight="1">
      <c r="A86" s="34"/>
      <c r="B86" s="35"/>
      <c r="C86" s="75" t="s">
        <v>130</v>
      </c>
      <c r="D86" s="36"/>
      <c r="E86" s="36"/>
      <c r="F86" s="36"/>
      <c r="G86" s="36"/>
      <c r="H86" s="36"/>
      <c r="I86" s="108"/>
      <c r="J86" s="169">
        <f>BK86</f>
        <v>0</v>
      </c>
      <c r="K86" s="36"/>
      <c r="L86" s="39"/>
      <c r="M86" s="71"/>
      <c r="N86" s="170"/>
      <c r="O86" s="72"/>
      <c r="P86" s="171">
        <f>P87+P122</f>
        <v>0</v>
      </c>
      <c r="Q86" s="72"/>
      <c r="R86" s="171">
        <f>R87+R122</f>
        <v>0</v>
      </c>
      <c r="S86" s="72"/>
      <c r="T86" s="172">
        <f>T87+T122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75</v>
      </c>
      <c r="AU86" s="17" t="s">
        <v>106</v>
      </c>
      <c r="BK86" s="173">
        <f>BK87+BK122</f>
        <v>0</v>
      </c>
    </row>
    <row r="87" spans="1:65" s="12" customFormat="1" ht="25.9" customHeight="1">
      <c r="B87" s="174"/>
      <c r="C87" s="175"/>
      <c r="D87" s="176" t="s">
        <v>75</v>
      </c>
      <c r="E87" s="177" t="s">
        <v>1143</v>
      </c>
      <c r="F87" s="177" t="s">
        <v>89</v>
      </c>
      <c r="G87" s="175"/>
      <c r="H87" s="175"/>
      <c r="I87" s="178"/>
      <c r="J87" s="179">
        <f>BK87</f>
        <v>0</v>
      </c>
      <c r="K87" s="175"/>
      <c r="L87" s="180"/>
      <c r="M87" s="181"/>
      <c r="N87" s="182"/>
      <c r="O87" s="182"/>
      <c r="P87" s="183">
        <f>P88+P118</f>
        <v>0</v>
      </c>
      <c r="Q87" s="182"/>
      <c r="R87" s="183">
        <f>R88+R118</f>
        <v>0</v>
      </c>
      <c r="S87" s="182"/>
      <c r="T87" s="184">
        <f>T88+T118</f>
        <v>0</v>
      </c>
      <c r="AR87" s="185" t="s">
        <v>141</v>
      </c>
      <c r="AT87" s="186" t="s">
        <v>75</v>
      </c>
      <c r="AU87" s="186" t="s">
        <v>76</v>
      </c>
      <c r="AY87" s="185" t="s">
        <v>133</v>
      </c>
      <c r="BK87" s="187">
        <f>BK88+BK118</f>
        <v>0</v>
      </c>
    </row>
    <row r="88" spans="1:65" s="12" customFormat="1" ht="22.9" customHeight="1">
      <c r="B88" s="174"/>
      <c r="C88" s="175"/>
      <c r="D88" s="176" t="s">
        <v>75</v>
      </c>
      <c r="E88" s="188" t="s">
        <v>76</v>
      </c>
      <c r="F88" s="188" t="s">
        <v>1144</v>
      </c>
      <c r="G88" s="175"/>
      <c r="H88" s="175"/>
      <c r="I88" s="178"/>
      <c r="J88" s="189">
        <f>BK88</f>
        <v>0</v>
      </c>
      <c r="K88" s="175"/>
      <c r="L88" s="180"/>
      <c r="M88" s="181"/>
      <c r="N88" s="182"/>
      <c r="O88" s="182"/>
      <c r="P88" s="183">
        <f>SUM(P89:P117)</f>
        <v>0</v>
      </c>
      <c r="Q88" s="182"/>
      <c r="R88" s="183">
        <f>SUM(R89:R117)</f>
        <v>0</v>
      </c>
      <c r="S88" s="182"/>
      <c r="T88" s="184">
        <f>SUM(T89:T117)</f>
        <v>0</v>
      </c>
      <c r="AR88" s="185" t="s">
        <v>141</v>
      </c>
      <c r="AT88" s="186" t="s">
        <v>75</v>
      </c>
      <c r="AU88" s="186" t="s">
        <v>84</v>
      </c>
      <c r="AY88" s="185" t="s">
        <v>133</v>
      </c>
      <c r="BK88" s="187">
        <f>SUM(BK89:BK117)</f>
        <v>0</v>
      </c>
    </row>
    <row r="89" spans="1:65" s="2" customFormat="1" ht="16.5" customHeight="1">
      <c r="A89" s="34"/>
      <c r="B89" s="35"/>
      <c r="C89" s="190" t="s">
        <v>84</v>
      </c>
      <c r="D89" s="190" t="s">
        <v>136</v>
      </c>
      <c r="E89" s="191" t="s">
        <v>1145</v>
      </c>
      <c r="F89" s="192" t="s">
        <v>1146</v>
      </c>
      <c r="G89" s="193" t="s">
        <v>1147</v>
      </c>
      <c r="H89" s="194">
        <v>1</v>
      </c>
      <c r="I89" s="195"/>
      <c r="J89" s="196">
        <f>ROUND(I89*H89,2)</f>
        <v>0</v>
      </c>
      <c r="K89" s="192" t="s">
        <v>140</v>
      </c>
      <c r="L89" s="39"/>
      <c r="M89" s="197" t="s">
        <v>19</v>
      </c>
      <c r="N89" s="198" t="s">
        <v>47</v>
      </c>
      <c r="O89" s="64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201" t="s">
        <v>534</v>
      </c>
      <c r="AT89" s="201" t="s">
        <v>136</v>
      </c>
      <c r="AU89" s="201" t="s">
        <v>87</v>
      </c>
      <c r="AY89" s="17" t="s">
        <v>133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7" t="s">
        <v>84</v>
      </c>
      <c r="BK89" s="202">
        <f>ROUND(I89*H89,2)</f>
        <v>0</v>
      </c>
      <c r="BL89" s="17" t="s">
        <v>534</v>
      </c>
      <c r="BM89" s="201" t="s">
        <v>84</v>
      </c>
    </row>
    <row r="90" spans="1:65" s="2" customFormat="1">
      <c r="A90" s="34"/>
      <c r="B90" s="35"/>
      <c r="C90" s="36"/>
      <c r="D90" s="203" t="s">
        <v>143</v>
      </c>
      <c r="E90" s="36"/>
      <c r="F90" s="204" t="s">
        <v>1146</v>
      </c>
      <c r="G90" s="36"/>
      <c r="H90" s="36"/>
      <c r="I90" s="108"/>
      <c r="J90" s="36"/>
      <c r="K90" s="36"/>
      <c r="L90" s="39"/>
      <c r="M90" s="205"/>
      <c r="N90" s="206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143</v>
      </c>
      <c r="AU90" s="17" t="s">
        <v>87</v>
      </c>
    </row>
    <row r="91" spans="1:65" s="2" customFormat="1" ht="87.75">
      <c r="A91" s="34"/>
      <c r="B91" s="35"/>
      <c r="C91" s="36"/>
      <c r="D91" s="203" t="s">
        <v>161</v>
      </c>
      <c r="E91" s="36"/>
      <c r="F91" s="207" t="s">
        <v>1148</v>
      </c>
      <c r="G91" s="36"/>
      <c r="H91" s="36"/>
      <c r="I91" s="108"/>
      <c r="J91" s="36"/>
      <c r="K91" s="36"/>
      <c r="L91" s="39"/>
      <c r="M91" s="205"/>
      <c r="N91" s="206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161</v>
      </c>
      <c r="AU91" s="17" t="s">
        <v>87</v>
      </c>
    </row>
    <row r="92" spans="1:65" s="2" customFormat="1" ht="16.5" customHeight="1">
      <c r="A92" s="34"/>
      <c r="B92" s="35"/>
      <c r="C92" s="190" t="s">
        <v>87</v>
      </c>
      <c r="D92" s="190" t="s">
        <v>136</v>
      </c>
      <c r="E92" s="191" t="s">
        <v>1149</v>
      </c>
      <c r="F92" s="192" t="s">
        <v>1150</v>
      </c>
      <c r="G92" s="193" t="s">
        <v>1147</v>
      </c>
      <c r="H92" s="194">
        <v>1</v>
      </c>
      <c r="I92" s="195"/>
      <c r="J92" s="196">
        <f>ROUND(I92*H92,2)</f>
        <v>0</v>
      </c>
      <c r="K92" s="192" t="s">
        <v>19</v>
      </c>
      <c r="L92" s="39"/>
      <c r="M92" s="197" t="s">
        <v>19</v>
      </c>
      <c r="N92" s="198" t="s">
        <v>47</v>
      </c>
      <c r="O92" s="64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201" t="s">
        <v>534</v>
      </c>
      <c r="AT92" s="201" t="s">
        <v>136</v>
      </c>
      <c r="AU92" s="201" t="s">
        <v>87</v>
      </c>
      <c r="AY92" s="17" t="s">
        <v>133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17" t="s">
        <v>84</v>
      </c>
      <c r="BK92" s="202">
        <f>ROUND(I92*H92,2)</f>
        <v>0</v>
      </c>
      <c r="BL92" s="17" t="s">
        <v>534</v>
      </c>
      <c r="BM92" s="201" t="s">
        <v>87</v>
      </c>
    </row>
    <row r="93" spans="1:65" s="2" customFormat="1">
      <c r="A93" s="34"/>
      <c r="B93" s="35"/>
      <c r="C93" s="36"/>
      <c r="D93" s="203" t="s">
        <v>143</v>
      </c>
      <c r="E93" s="36"/>
      <c r="F93" s="204" t="s">
        <v>1150</v>
      </c>
      <c r="G93" s="36"/>
      <c r="H93" s="36"/>
      <c r="I93" s="108"/>
      <c r="J93" s="36"/>
      <c r="K93" s="36"/>
      <c r="L93" s="39"/>
      <c r="M93" s="205"/>
      <c r="N93" s="206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143</v>
      </c>
      <c r="AU93" s="17" t="s">
        <v>87</v>
      </c>
    </row>
    <row r="94" spans="1:65" s="2" customFormat="1" ht="29.25">
      <c r="A94" s="34"/>
      <c r="B94" s="35"/>
      <c r="C94" s="36"/>
      <c r="D94" s="203" t="s">
        <v>161</v>
      </c>
      <c r="E94" s="36"/>
      <c r="F94" s="207" t="s">
        <v>1151</v>
      </c>
      <c r="G94" s="36"/>
      <c r="H94" s="36"/>
      <c r="I94" s="108"/>
      <c r="J94" s="36"/>
      <c r="K94" s="36"/>
      <c r="L94" s="39"/>
      <c r="M94" s="205"/>
      <c r="N94" s="206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161</v>
      </c>
      <c r="AU94" s="17" t="s">
        <v>87</v>
      </c>
    </row>
    <row r="95" spans="1:65" s="2" customFormat="1" ht="16.5" customHeight="1">
      <c r="A95" s="34"/>
      <c r="B95" s="35"/>
      <c r="C95" s="190" t="s">
        <v>176</v>
      </c>
      <c r="D95" s="190" t="s">
        <v>136</v>
      </c>
      <c r="E95" s="191" t="s">
        <v>1152</v>
      </c>
      <c r="F95" s="192" t="s">
        <v>1153</v>
      </c>
      <c r="G95" s="193" t="s">
        <v>1147</v>
      </c>
      <c r="H95" s="194">
        <v>1</v>
      </c>
      <c r="I95" s="195"/>
      <c r="J95" s="196">
        <f>ROUND(I95*H95,2)</f>
        <v>0</v>
      </c>
      <c r="K95" s="192" t="s">
        <v>140</v>
      </c>
      <c r="L95" s="39"/>
      <c r="M95" s="197" t="s">
        <v>19</v>
      </c>
      <c r="N95" s="198" t="s">
        <v>47</v>
      </c>
      <c r="O95" s="64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201" t="s">
        <v>534</v>
      </c>
      <c r="AT95" s="201" t="s">
        <v>136</v>
      </c>
      <c r="AU95" s="201" t="s">
        <v>87</v>
      </c>
      <c r="AY95" s="17" t="s">
        <v>133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7" t="s">
        <v>84</v>
      </c>
      <c r="BK95" s="202">
        <f>ROUND(I95*H95,2)</f>
        <v>0</v>
      </c>
      <c r="BL95" s="17" t="s">
        <v>534</v>
      </c>
      <c r="BM95" s="201" t="s">
        <v>176</v>
      </c>
    </row>
    <row r="96" spans="1:65" s="2" customFormat="1">
      <c r="A96" s="34"/>
      <c r="B96" s="35"/>
      <c r="C96" s="36"/>
      <c r="D96" s="203" t="s">
        <v>143</v>
      </c>
      <c r="E96" s="36"/>
      <c r="F96" s="204" t="s">
        <v>1153</v>
      </c>
      <c r="G96" s="36"/>
      <c r="H96" s="36"/>
      <c r="I96" s="108"/>
      <c r="J96" s="36"/>
      <c r="K96" s="36"/>
      <c r="L96" s="39"/>
      <c r="M96" s="205"/>
      <c r="N96" s="206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143</v>
      </c>
      <c r="AU96" s="17" t="s">
        <v>87</v>
      </c>
    </row>
    <row r="97" spans="1:65" s="2" customFormat="1" ht="58.5">
      <c r="A97" s="34"/>
      <c r="B97" s="35"/>
      <c r="C97" s="36"/>
      <c r="D97" s="203" t="s">
        <v>161</v>
      </c>
      <c r="E97" s="36"/>
      <c r="F97" s="207" t="s">
        <v>1154</v>
      </c>
      <c r="G97" s="36"/>
      <c r="H97" s="36"/>
      <c r="I97" s="108"/>
      <c r="J97" s="36"/>
      <c r="K97" s="36"/>
      <c r="L97" s="39"/>
      <c r="M97" s="205"/>
      <c r="N97" s="206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161</v>
      </c>
      <c r="AU97" s="17" t="s">
        <v>87</v>
      </c>
    </row>
    <row r="98" spans="1:65" s="2" customFormat="1" ht="16.5" customHeight="1">
      <c r="A98" s="34"/>
      <c r="B98" s="35"/>
      <c r="C98" s="190" t="s">
        <v>141</v>
      </c>
      <c r="D98" s="190" t="s">
        <v>136</v>
      </c>
      <c r="E98" s="191" t="s">
        <v>1155</v>
      </c>
      <c r="F98" s="192" t="s">
        <v>1156</v>
      </c>
      <c r="G98" s="193" t="s">
        <v>1147</v>
      </c>
      <c r="H98" s="194">
        <v>1</v>
      </c>
      <c r="I98" s="195"/>
      <c r="J98" s="196">
        <f>ROUND(I98*H98,2)</f>
        <v>0</v>
      </c>
      <c r="K98" s="192" t="s">
        <v>140</v>
      </c>
      <c r="L98" s="39"/>
      <c r="M98" s="197" t="s">
        <v>19</v>
      </c>
      <c r="N98" s="198" t="s">
        <v>47</v>
      </c>
      <c r="O98" s="64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201" t="s">
        <v>534</v>
      </c>
      <c r="AT98" s="201" t="s">
        <v>136</v>
      </c>
      <c r="AU98" s="201" t="s">
        <v>87</v>
      </c>
      <c r="AY98" s="17" t="s">
        <v>133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17" t="s">
        <v>84</v>
      </c>
      <c r="BK98" s="202">
        <f>ROUND(I98*H98,2)</f>
        <v>0</v>
      </c>
      <c r="BL98" s="17" t="s">
        <v>534</v>
      </c>
      <c r="BM98" s="201" t="s">
        <v>141</v>
      </c>
    </row>
    <row r="99" spans="1:65" s="2" customFormat="1">
      <c r="A99" s="34"/>
      <c r="B99" s="35"/>
      <c r="C99" s="36"/>
      <c r="D99" s="203" t="s">
        <v>143</v>
      </c>
      <c r="E99" s="36"/>
      <c r="F99" s="204" t="s">
        <v>1156</v>
      </c>
      <c r="G99" s="36"/>
      <c r="H99" s="36"/>
      <c r="I99" s="108"/>
      <c r="J99" s="36"/>
      <c r="K99" s="36"/>
      <c r="L99" s="39"/>
      <c r="M99" s="205"/>
      <c r="N99" s="206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143</v>
      </c>
      <c r="AU99" s="17" t="s">
        <v>87</v>
      </c>
    </row>
    <row r="100" spans="1:65" s="2" customFormat="1" ht="39">
      <c r="A100" s="34"/>
      <c r="B100" s="35"/>
      <c r="C100" s="36"/>
      <c r="D100" s="203" t="s">
        <v>161</v>
      </c>
      <c r="E100" s="36"/>
      <c r="F100" s="207" t="s">
        <v>1157</v>
      </c>
      <c r="G100" s="36"/>
      <c r="H100" s="36"/>
      <c r="I100" s="108"/>
      <c r="J100" s="36"/>
      <c r="K100" s="36"/>
      <c r="L100" s="39"/>
      <c r="M100" s="205"/>
      <c r="N100" s="206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161</v>
      </c>
      <c r="AU100" s="17" t="s">
        <v>87</v>
      </c>
    </row>
    <row r="101" spans="1:65" s="2" customFormat="1" ht="16.5" customHeight="1">
      <c r="A101" s="34"/>
      <c r="B101" s="35"/>
      <c r="C101" s="190" t="s">
        <v>280</v>
      </c>
      <c r="D101" s="190" t="s">
        <v>136</v>
      </c>
      <c r="E101" s="191" t="s">
        <v>1158</v>
      </c>
      <c r="F101" s="192" t="s">
        <v>1159</v>
      </c>
      <c r="G101" s="193" t="s">
        <v>259</v>
      </c>
      <c r="H101" s="194">
        <v>365</v>
      </c>
      <c r="I101" s="195"/>
      <c r="J101" s="196">
        <f>ROUND(I101*H101,2)</f>
        <v>0</v>
      </c>
      <c r="K101" s="192" t="s">
        <v>140</v>
      </c>
      <c r="L101" s="39"/>
      <c r="M101" s="197" t="s">
        <v>19</v>
      </c>
      <c r="N101" s="198" t="s">
        <v>47</v>
      </c>
      <c r="O101" s="64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01" t="s">
        <v>534</v>
      </c>
      <c r="AT101" s="201" t="s">
        <v>136</v>
      </c>
      <c r="AU101" s="201" t="s">
        <v>87</v>
      </c>
      <c r="AY101" s="17" t="s">
        <v>133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17" t="s">
        <v>84</v>
      </c>
      <c r="BK101" s="202">
        <f>ROUND(I101*H101,2)</f>
        <v>0</v>
      </c>
      <c r="BL101" s="17" t="s">
        <v>534</v>
      </c>
      <c r="BM101" s="201" t="s">
        <v>280</v>
      </c>
    </row>
    <row r="102" spans="1:65" s="2" customFormat="1">
      <c r="A102" s="34"/>
      <c r="B102" s="35"/>
      <c r="C102" s="36"/>
      <c r="D102" s="203" t="s">
        <v>143</v>
      </c>
      <c r="E102" s="36"/>
      <c r="F102" s="204" t="s">
        <v>1159</v>
      </c>
      <c r="G102" s="36"/>
      <c r="H102" s="36"/>
      <c r="I102" s="108"/>
      <c r="J102" s="36"/>
      <c r="K102" s="36"/>
      <c r="L102" s="39"/>
      <c r="M102" s="205"/>
      <c r="N102" s="206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143</v>
      </c>
      <c r="AU102" s="17" t="s">
        <v>87</v>
      </c>
    </row>
    <row r="103" spans="1:65" s="2" customFormat="1" ht="48.75">
      <c r="A103" s="34"/>
      <c r="B103" s="35"/>
      <c r="C103" s="36"/>
      <c r="D103" s="203" t="s">
        <v>161</v>
      </c>
      <c r="E103" s="36"/>
      <c r="F103" s="207" t="s">
        <v>1160</v>
      </c>
      <c r="G103" s="36"/>
      <c r="H103" s="36"/>
      <c r="I103" s="108"/>
      <c r="J103" s="36"/>
      <c r="K103" s="36"/>
      <c r="L103" s="39"/>
      <c r="M103" s="205"/>
      <c r="N103" s="206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161</v>
      </c>
      <c r="AU103" s="17" t="s">
        <v>87</v>
      </c>
    </row>
    <row r="104" spans="1:65" s="2" customFormat="1" ht="16.5" customHeight="1">
      <c r="A104" s="34"/>
      <c r="B104" s="35"/>
      <c r="C104" s="190" t="s">
        <v>273</v>
      </c>
      <c r="D104" s="190" t="s">
        <v>136</v>
      </c>
      <c r="E104" s="191" t="s">
        <v>1161</v>
      </c>
      <c r="F104" s="192" t="s">
        <v>1162</v>
      </c>
      <c r="G104" s="193" t="s">
        <v>1147</v>
      </c>
      <c r="H104" s="194">
        <v>1</v>
      </c>
      <c r="I104" s="195"/>
      <c r="J104" s="196">
        <f>ROUND(I104*H104,2)</f>
        <v>0</v>
      </c>
      <c r="K104" s="192" t="s">
        <v>140</v>
      </c>
      <c r="L104" s="39"/>
      <c r="M104" s="197" t="s">
        <v>19</v>
      </c>
      <c r="N104" s="198" t="s">
        <v>47</v>
      </c>
      <c r="O104" s="64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01" t="s">
        <v>534</v>
      </c>
      <c r="AT104" s="201" t="s">
        <v>136</v>
      </c>
      <c r="AU104" s="201" t="s">
        <v>87</v>
      </c>
      <c r="AY104" s="17" t="s">
        <v>133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17" t="s">
        <v>84</v>
      </c>
      <c r="BK104" s="202">
        <f>ROUND(I104*H104,2)</f>
        <v>0</v>
      </c>
      <c r="BL104" s="17" t="s">
        <v>534</v>
      </c>
      <c r="BM104" s="201" t="s">
        <v>273</v>
      </c>
    </row>
    <row r="105" spans="1:65" s="2" customFormat="1">
      <c r="A105" s="34"/>
      <c r="B105" s="35"/>
      <c r="C105" s="36"/>
      <c r="D105" s="203" t="s">
        <v>143</v>
      </c>
      <c r="E105" s="36"/>
      <c r="F105" s="204" t="s">
        <v>1162</v>
      </c>
      <c r="G105" s="36"/>
      <c r="H105" s="36"/>
      <c r="I105" s="108"/>
      <c r="J105" s="36"/>
      <c r="K105" s="36"/>
      <c r="L105" s="39"/>
      <c r="M105" s="205"/>
      <c r="N105" s="206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143</v>
      </c>
      <c r="AU105" s="17" t="s">
        <v>87</v>
      </c>
    </row>
    <row r="106" spans="1:65" s="2" customFormat="1" ht="19.5">
      <c r="A106" s="34"/>
      <c r="B106" s="35"/>
      <c r="C106" s="36"/>
      <c r="D106" s="203" t="s">
        <v>161</v>
      </c>
      <c r="E106" s="36"/>
      <c r="F106" s="207" t="s">
        <v>1163</v>
      </c>
      <c r="G106" s="36"/>
      <c r="H106" s="36"/>
      <c r="I106" s="108"/>
      <c r="J106" s="36"/>
      <c r="K106" s="36"/>
      <c r="L106" s="39"/>
      <c r="M106" s="205"/>
      <c r="N106" s="206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161</v>
      </c>
      <c r="AU106" s="17" t="s">
        <v>87</v>
      </c>
    </row>
    <row r="107" spans="1:65" s="2" customFormat="1" ht="21.75" customHeight="1">
      <c r="A107" s="34"/>
      <c r="B107" s="35"/>
      <c r="C107" s="190" t="s">
        <v>159</v>
      </c>
      <c r="D107" s="190" t="s">
        <v>136</v>
      </c>
      <c r="E107" s="191" t="s">
        <v>1164</v>
      </c>
      <c r="F107" s="192" t="s">
        <v>1165</v>
      </c>
      <c r="G107" s="193" t="s">
        <v>1147</v>
      </c>
      <c r="H107" s="194">
        <v>1</v>
      </c>
      <c r="I107" s="195"/>
      <c r="J107" s="196">
        <f>ROUND(I107*H107,2)</f>
        <v>0</v>
      </c>
      <c r="K107" s="192" t="s">
        <v>140</v>
      </c>
      <c r="L107" s="39"/>
      <c r="M107" s="197" t="s">
        <v>19</v>
      </c>
      <c r="N107" s="198" t="s">
        <v>47</v>
      </c>
      <c r="O107" s="64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201" t="s">
        <v>534</v>
      </c>
      <c r="AT107" s="201" t="s">
        <v>136</v>
      </c>
      <c r="AU107" s="201" t="s">
        <v>87</v>
      </c>
      <c r="AY107" s="17" t="s">
        <v>133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17" t="s">
        <v>84</v>
      </c>
      <c r="BK107" s="202">
        <f>ROUND(I107*H107,2)</f>
        <v>0</v>
      </c>
      <c r="BL107" s="17" t="s">
        <v>534</v>
      </c>
      <c r="BM107" s="201" t="s">
        <v>159</v>
      </c>
    </row>
    <row r="108" spans="1:65" s="2" customFormat="1">
      <c r="A108" s="34"/>
      <c r="B108" s="35"/>
      <c r="C108" s="36"/>
      <c r="D108" s="203" t="s">
        <v>143</v>
      </c>
      <c r="E108" s="36"/>
      <c r="F108" s="204" t="s">
        <v>1165</v>
      </c>
      <c r="G108" s="36"/>
      <c r="H108" s="36"/>
      <c r="I108" s="108"/>
      <c r="J108" s="36"/>
      <c r="K108" s="36"/>
      <c r="L108" s="39"/>
      <c r="M108" s="205"/>
      <c r="N108" s="206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143</v>
      </c>
      <c r="AU108" s="17" t="s">
        <v>87</v>
      </c>
    </row>
    <row r="109" spans="1:65" s="2" customFormat="1" ht="16.5" customHeight="1">
      <c r="A109" s="34"/>
      <c r="B109" s="35"/>
      <c r="C109" s="190" t="s">
        <v>255</v>
      </c>
      <c r="D109" s="190" t="s">
        <v>136</v>
      </c>
      <c r="E109" s="191" t="s">
        <v>1166</v>
      </c>
      <c r="F109" s="192" t="s">
        <v>1167</v>
      </c>
      <c r="G109" s="193" t="s">
        <v>1147</v>
      </c>
      <c r="H109" s="194">
        <v>1</v>
      </c>
      <c r="I109" s="195"/>
      <c r="J109" s="196">
        <f>ROUND(I109*H109,2)</f>
        <v>0</v>
      </c>
      <c r="K109" s="192" t="s">
        <v>140</v>
      </c>
      <c r="L109" s="39"/>
      <c r="M109" s="197" t="s">
        <v>19</v>
      </c>
      <c r="N109" s="198" t="s">
        <v>47</v>
      </c>
      <c r="O109" s="64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1" t="s">
        <v>534</v>
      </c>
      <c r="AT109" s="201" t="s">
        <v>136</v>
      </c>
      <c r="AU109" s="201" t="s">
        <v>87</v>
      </c>
      <c r="AY109" s="17" t="s">
        <v>133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7" t="s">
        <v>84</v>
      </c>
      <c r="BK109" s="202">
        <f>ROUND(I109*H109,2)</f>
        <v>0</v>
      </c>
      <c r="BL109" s="17" t="s">
        <v>534</v>
      </c>
      <c r="BM109" s="201" t="s">
        <v>255</v>
      </c>
    </row>
    <row r="110" spans="1:65" s="2" customFormat="1">
      <c r="A110" s="34"/>
      <c r="B110" s="35"/>
      <c r="C110" s="36"/>
      <c r="D110" s="203" t="s">
        <v>143</v>
      </c>
      <c r="E110" s="36"/>
      <c r="F110" s="204" t="s">
        <v>1167</v>
      </c>
      <c r="G110" s="36"/>
      <c r="H110" s="36"/>
      <c r="I110" s="108"/>
      <c r="J110" s="36"/>
      <c r="K110" s="36"/>
      <c r="L110" s="39"/>
      <c r="M110" s="205"/>
      <c r="N110" s="206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143</v>
      </c>
      <c r="AU110" s="17" t="s">
        <v>87</v>
      </c>
    </row>
    <row r="111" spans="1:65" s="2" customFormat="1" ht="39">
      <c r="A111" s="34"/>
      <c r="B111" s="35"/>
      <c r="C111" s="36"/>
      <c r="D111" s="203" t="s">
        <v>161</v>
      </c>
      <c r="E111" s="36"/>
      <c r="F111" s="207" t="s">
        <v>1168</v>
      </c>
      <c r="G111" s="36"/>
      <c r="H111" s="36"/>
      <c r="I111" s="108"/>
      <c r="J111" s="36"/>
      <c r="K111" s="36"/>
      <c r="L111" s="39"/>
      <c r="M111" s="205"/>
      <c r="N111" s="206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161</v>
      </c>
      <c r="AU111" s="17" t="s">
        <v>87</v>
      </c>
    </row>
    <row r="112" spans="1:65" s="2" customFormat="1" ht="16.5" customHeight="1">
      <c r="A112" s="34"/>
      <c r="B112" s="35"/>
      <c r="C112" s="190" t="s">
        <v>593</v>
      </c>
      <c r="D112" s="190" t="s">
        <v>136</v>
      </c>
      <c r="E112" s="191" t="s">
        <v>1169</v>
      </c>
      <c r="F112" s="192" t="s">
        <v>1170</v>
      </c>
      <c r="G112" s="193" t="s">
        <v>1147</v>
      </c>
      <c r="H112" s="194">
        <v>1</v>
      </c>
      <c r="I112" s="195"/>
      <c r="J112" s="196">
        <f>ROUND(I112*H112,2)</f>
        <v>0</v>
      </c>
      <c r="K112" s="192" t="s">
        <v>140</v>
      </c>
      <c r="L112" s="39"/>
      <c r="M112" s="197" t="s">
        <v>19</v>
      </c>
      <c r="N112" s="198" t="s">
        <v>47</v>
      </c>
      <c r="O112" s="64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01" t="s">
        <v>534</v>
      </c>
      <c r="AT112" s="201" t="s">
        <v>136</v>
      </c>
      <c r="AU112" s="201" t="s">
        <v>87</v>
      </c>
      <c r="AY112" s="17" t="s">
        <v>133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17" t="s">
        <v>84</v>
      </c>
      <c r="BK112" s="202">
        <f>ROUND(I112*H112,2)</f>
        <v>0</v>
      </c>
      <c r="BL112" s="17" t="s">
        <v>534</v>
      </c>
      <c r="BM112" s="201" t="s">
        <v>593</v>
      </c>
    </row>
    <row r="113" spans="1:65" s="2" customFormat="1">
      <c r="A113" s="34"/>
      <c r="B113" s="35"/>
      <c r="C113" s="36"/>
      <c r="D113" s="203" t="s">
        <v>143</v>
      </c>
      <c r="E113" s="36"/>
      <c r="F113" s="204" t="s">
        <v>1170</v>
      </c>
      <c r="G113" s="36"/>
      <c r="H113" s="36"/>
      <c r="I113" s="108"/>
      <c r="J113" s="36"/>
      <c r="K113" s="36"/>
      <c r="L113" s="39"/>
      <c r="M113" s="205"/>
      <c r="N113" s="206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143</v>
      </c>
      <c r="AU113" s="17" t="s">
        <v>87</v>
      </c>
    </row>
    <row r="114" spans="1:65" s="2" customFormat="1" ht="29.25">
      <c r="A114" s="34"/>
      <c r="B114" s="35"/>
      <c r="C114" s="36"/>
      <c r="D114" s="203" t="s">
        <v>161</v>
      </c>
      <c r="E114" s="36"/>
      <c r="F114" s="207" t="s">
        <v>1171</v>
      </c>
      <c r="G114" s="36"/>
      <c r="H114" s="36"/>
      <c r="I114" s="108"/>
      <c r="J114" s="36"/>
      <c r="K114" s="36"/>
      <c r="L114" s="39"/>
      <c r="M114" s="205"/>
      <c r="N114" s="206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161</v>
      </c>
      <c r="AU114" s="17" t="s">
        <v>87</v>
      </c>
    </row>
    <row r="115" spans="1:65" s="2" customFormat="1" ht="16.5" customHeight="1">
      <c r="A115" s="34"/>
      <c r="B115" s="35"/>
      <c r="C115" s="190" t="s">
        <v>1172</v>
      </c>
      <c r="D115" s="190" t="s">
        <v>136</v>
      </c>
      <c r="E115" s="191" t="s">
        <v>1173</v>
      </c>
      <c r="F115" s="192" t="s">
        <v>1174</v>
      </c>
      <c r="G115" s="193" t="s">
        <v>1147</v>
      </c>
      <c r="H115" s="194">
        <v>1</v>
      </c>
      <c r="I115" s="195"/>
      <c r="J115" s="196">
        <f>ROUND(I115*H115,2)</f>
        <v>0</v>
      </c>
      <c r="K115" s="192" t="s">
        <v>140</v>
      </c>
      <c r="L115" s="39"/>
      <c r="M115" s="197" t="s">
        <v>19</v>
      </c>
      <c r="N115" s="198" t="s">
        <v>47</v>
      </c>
      <c r="O115" s="64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01" t="s">
        <v>534</v>
      </c>
      <c r="AT115" s="201" t="s">
        <v>136</v>
      </c>
      <c r="AU115" s="201" t="s">
        <v>87</v>
      </c>
      <c r="AY115" s="17" t="s">
        <v>133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17" t="s">
        <v>84</v>
      </c>
      <c r="BK115" s="202">
        <f>ROUND(I115*H115,2)</f>
        <v>0</v>
      </c>
      <c r="BL115" s="17" t="s">
        <v>534</v>
      </c>
      <c r="BM115" s="201" t="s">
        <v>1172</v>
      </c>
    </row>
    <row r="116" spans="1:65" s="2" customFormat="1">
      <c r="A116" s="34"/>
      <c r="B116" s="35"/>
      <c r="C116" s="36"/>
      <c r="D116" s="203" t="s">
        <v>143</v>
      </c>
      <c r="E116" s="36"/>
      <c r="F116" s="204" t="s">
        <v>1174</v>
      </c>
      <c r="G116" s="36"/>
      <c r="H116" s="36"/>
      <c r="I116" s="108"/>
      <c r="J116" s="36"/>
      <c r="K116" s="36"/>
      <c r="L116" s="39"/>
      <c r="M116" s="205"/>
      <c r="N116" s="206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143</v>
      </c>
      <c r="AU116" s="17" t="s">
        <v>87</v>
      </c>
    </row>
    <row r="117" spans="1:65" s="2" customFormat="1" ht="48.75">
      <c r="A117" s="34"/>
      <c r="B117" s="35"/>
      <c r="C117" s="36"/>
      <c r="D117" s="203" t="s">
        <v>161</v>
      </c>
      <c r="E117" s="36"/>
      <c r="F117" s="207" t="s">
        <v>1175</v>
      </c>
      <c r="G117" s="36"/>
      <c r="H117" s="36"/>
      <c r="I117" s="108"/>
      <c r="J117" s="36"/>
      <c r="K117" s="36"/>
      <c r="L117" s="39"/>
      <c r="M117" s="205"/>
      <c r="N117" s="206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161</v>
      </c>
      <c r="AU117" s="17" t="s">
        <v>87</v>
      </c>
    </row>
    <row r="118" spans="1:65" s="12" customFormat="1" ht="22.9" customHeight="1">
      <c r="B118" s="174"/>
      <c r="C118" s="175"/>
      <c r="D118" s="176" t="s">
        <v>75</v>
      </c>
      <c r="E118" s="188" t="s">
        <v>1176</v>
      </c>
      <c r="F118" s="188" t="s">
        <v>1177</v>
      </c>
      <c r="G118" s="175"/>
      <c r="H118" s="175"/>
      <c r="I118" s="178"/>
      <c r="J118" s="189">
        <f>BK118</f>
        <v>0</v>
      </c>
      <c r="K118" s="175"/>
      <c r="L118" s="180"/>
      <c r="M118" s="181"/>
      <c r="N118" s="182"/>
      <c r="O118" s="182"/>
      <c r="P118" s="183">
        <f>SUM(P119:P121)</f>
        <v>0</v>
      </c>
      <c r="Q118" s="182"/>
      <c r="R118" s="183">
        <f>SUM(R119:R121)</f>
        <v>0</v>
      </c>
      <c r="S118" s="182"/>
      <c r="T118" s="184">
        <f>SUM(T119:T121)</f>
        <v>0</v>
      </c>
      <c r="AR118" s="185" t="s">
        <v>141</v>
      </c>
      <c r="AT118" s="186" t="s">
        <v>75</v>
      </c>
      <c r="AU118" s="186" t="s">
        <v>84</v>
      </c>
      <c r="AY118" s="185" t="s">
        <v>133</v>
      </c>
      <c r="BK118" s="187">
        <f>SUM(BK119:BK121)</f>
        <v>0</v>
      </c>
    </row>
    <row r="119" spans="1:65" s="2" customFormat="1" ht="16.5" customHeight="1">
      <c r="A119" s="34"/>
      <c r="B119" s="35"/>
      <c r="C119" s="190" t="s">
        <v>8</v>
      </c>
      <c r="D119" s="190" t="s">
        <v>136</v>
      </c>
      <c r="E119" s="191" t="s">
        <v>1178</v>
      </c>
      <c r="F119" s="192" t="s">
        <v>1179</v>
      </c>
      <c r="G119" s="193" t="s">
        <v>1147</v>
      </c>
      <c r="H119" s="194">
        <v>1</v>
      </c>
      <c r="I119" s="195"/>
      <c r="J119" s="196">
        <f>ROUND(I119*H119,2)</f>
        <v>0</v>
      </c>
      <c r="K119" s="192" t="s">
        <v>140</v>
      </c>
      <c r="L119" s="39"/>
      <c r="M119" s="197" t="s">
        <v>19</v>
      </c>
      <c r="N119" s="198" t="s">
        <v>47</v>
      </c>
      <c r="O119" s="64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1" t="s">
        <v>534</v>
      </c>
      <c r="AT119" s="201" t="s">
        <v>136</v>
      </c>
      <c r="AU119" s="201" t="s">
        <v>87</v>
      </c>
      <c r="AY119" s="17" t="s">
        <v>133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7" t="s">
        <v>84</v>
      </c>
      <c r="BK119" s="202">
        <f>ROUND(I119*H119,2)</f>
        <v>0</v>
      </c>
      <c r="BL119" s="17" t="s">
        <v>534</v>
      </c>
      <c r="BM119" s="201" t="s">
        <v>8</v>
      </c>
    </row>
    <row r="120" spans="1:65" s="2" customFormat="1">
      <c r="A120" s="34"/>
      <c r="B120" s="35"/>
      <c r="C120" s="36"/>
      <c r="D120" s="203" t="s">
        <v>143</v>
      </c>
      <c r="E120" s="36"/>
      <c r="F120" s="204" t="s">
        <v>1179</v>
      </c>
      <c r="G120" s="36"/>
      <c r="H120" s="36"/>
      <c r="I120" s="108"/>
      <c r="J120" s="36"/>
      <c r="K120" s="36"/>
      <c r="L120" s="39"/>
      <c r="M120" s="205"/>
      <c r="N120" s="206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143</v>
      </c>
      <c r="AU120" s="17" t="s">
        <v>87</v>
      </c>
    </row>
    <row r="121" spans="1:65" s="2" customFormat="1" ht="29.25">
      <c r="A121" s="34"/>
      <c r="B121" s="35"/>
      <c r="C121" s="36"/>
      <c r="D121" s="203" t="s">
        <v>161</v>
      </c>
      <c r="E121" s="36"/>
      <c r="F121" s="207" t="s">
        <v>1180</v>
      </c>
      <c r="G121" s="36"/>
      <c r="H121" s="36"/>
      <c r="I121" s="108"/>
      <c r="J121" s="36"/>
      <c r="K121" s="36"/>
      <c r="L121" s="39"/>
      <c r="M121" s="205"/>
      <c r="N121" s="206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161</v>
      </c>
      <c r="AU121" s="17" t="s">
        <v>87</v>
      </c>
    </row>
    <row r="122" spans="1:65" s="12" customFormat="1" ht="25.9" customHeight="1">
      <c r="B122" s="174"/>
      <c r="C122" s="175"/>
      <c r="D122" s="176" t="s">
        <v>75</v>
      </c>
      <c r="E122" s="177" t="s">
        <v>1181</v>
      </c>
      <c r="F122" s="177" t="s">
        <v>1182</v>
      </c>
      <c r="G122" s="175"/>
      <c r="H122" s="175"/>
      <c r="I122" s="178"/>
      <c r="J122" s="179">
        <f>BK122</f>
        <v>0</v>
      </c>
      <c r="K122" s="175"/>
      <c r="L122" s="180"/>
      <c r="M122" s="181"/>
      <c r="N122" s="182"/>
      <c r="O122" s="182"/>
      <c r="P122" s="183">
        <f>P123+P133+P140</f>
        <v>0</v>
      </c>
      <c r="Q122" s="182"/>
      <c r="R122" s="183">
        <f>R123+R133+R140</f>
        <v>0</v>
      </c>
      <c r="S122" s="182"/>
      <c r="T122" s="184">
        <f>T123+T133+T140</f>
        <v>0</v>
      </c>
      <c r="AR122" s="185" t="s">
        <v>280</v>
      </c>
      <c r="AT122" s="186" t="s">
        <v>75</v>
      </c>
      <c r="AU122" s="186" t="s">
        <v>76</v>
      </c>
      <c r="AY122" s="185" t="s">
        <v>133</v>
      </c>
      <c r="BK122" s="187">
        <f>BK123+BK133+BK140</f>
        <v>0</v>
      </c>
    </row>
    <row r="123" spans="1:65" s="12" customFormat="1" ht="22.9" customHeight="1">
      <c r="B123" s="174"/>
      <c r="C123" s="175"/>
      <c r="D123" s="176" t="s">
        <v>75</v>
      </c>
      <c r="E123" s="188" t="s">
        <v>1183</v>
      </c>
      <c r="F123" s="188" t="s">
        <v>1184</v>
      </c>
      <c r="G123" s="175"/>
      <c r="H123" s="175"/>
      <c r="I123" s="178"/>
      <c r="J123" s="189">
        <f>BK123</f>
        <v>0</v>
      </c>
      <c r="K123" s="175"/>
      <c r="L123" s="180"/>
      <c r="M123" s="181"/>
      <c r="N123" s="182"/>
      <c r="O123" s="182"/>
      <c r="P123" s="183">
        <f>SUM(P124:P132)</f>
        <v>0</v>
      </c>
      <c r="Q123" s="182"/>
      <c r="R123" s="183">
        <f>SUM(R124:R132)</f>
        <v>0</v>
      </c>
      <c r="S123" s="182"/>
      <c r="T123" s="184">
        <f>SUM(T124:T132)</f>
        <v>0</v>
      </c>
      <c r="AR123" s="185" t="s">
        <v>280</v>
      </c>
      <c r="AT123" s="186" t="s">
        <v>75</v>
      </c>
      <c r="AU123" s="186" t="s">
        <v>84</v>
      </c>
      <c r="AY123" s="185" t="s">
        <v>133</v>
      </c>
      <c r="BK123" s="187">
        <f>SUM(BK124:BK132)</f>
        <v>0</v>
      </c>
    </row>
    <row r="124" spans="1:65" s="2" customFormat="1" ht="16.5" customHeight="1">
      <c r="A124" s="34"/>
      <c r="B124" s="35"/>
      <c r="C124" s="190" t="s">
        <v>328</v>
      </c>
      <c r="D124" s="190" t="s">
        <v>136</v>
      </c>
      <c r="E124" s="191" t="s">
        <v>1185</v>
      </c>
      <c r="F124" s="192" t="s">
        <v>1186</v>
      </c>
      <c r="G124" s="193" t="s">
        <v>1147</v>
      </c>
      <c r="H124" s="194">
        <v>1</v>
      </c>
      <c r="I124" s="195"/>
      <c r="J124" s="196">
        <f>ROUND(I124*H124,2)</f>
        <v>0</v>
      </c>
      <c r="K124" s="192" t="s">
        <v>140</v>
      </c>
      <c r="L124" s="39"/>
      <c r="M124" s="197" t="s">
        <v>19</v>
      </c>
      <c r="N124" s="198" t="s">
        <v>47</v>
      </c>
      <c r="O124" s="64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1" t="s">
        <v>1187</v>
      </c>
      <c r="AT124" s="201" t="s">
        <v>136</v>
      </c>
      <c r="AU124" s="201" t="s">
        <v>87</v>
      </c>
      <c r="AY124" s="17" t="s">
        <v>133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7" t="s">
        <v>84</v>
      </c>
      <c r="BK124" s="202">
        <f>ROUND(I124*H124,2)</f>
        <v>0</v>
      </c>
      <c r="BL124" s="17" t="s">
        <v>1187</v>
      </c>
      <c r="BM124" s="201" t="s">
        <v>1188</v>
      </c>
    </row>
    <row r="125" spans="1:65" s="2" customFormat="1">
      <c r="A125" s="34"/>
      <c r="B125" s="35"/>
      <c r="C125" s="36"/>
      <c r="D125" s="203" t="s">
        <v>143</v>
      </c>
      <c r="E125" s="36"/>
      <c r="F125" s="204" t="s">
        <v>1186</v>
      </c>
      <c r="G125" s="36"/>
      <c r="H125" s="36"/>
      <c r="I125" s="108"/>
      <c r="J125" s="36"/>
      <c r="K125" s="36"/>
      <c r="L125" s="39"/>
      <c r="M125" s="205"/>
      <c r="N125" s="206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143</v>
      </c>
      <c r="AU125" s="17" t="s">
        <v>87</v>
      </c>
    </row>
    <row r="126" spans="1:65" s="2" customFormat="1" ht="39">
      <c r="A126" s="34"/>
      <c r="B126" s="35"/>
      <c r="C126" s="36"/>
      <c r="D126" s="203" t="s">
        <v>161</v>
      </c>
      <c r="E126" s="36"/>
      <c r="F126" s="207" t="s">
        <v>1189</v>
      </c>
      <c r="G126" s="36"/>
      <c r="H126" s="36"/>
      <c r="I126" s="108"/>
      <c r="J126" s="36"/>
      <c r="K126" s="36"/>
      <c r="L126" s="39"/>
      <c r="M126" s="205"/>
      <c r="N126" s="206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161</v>
      </c>
      <c r="AU126" s="17" t="s">
        <v>87</v>
      </c>
    </row>
    <row r="127" spans="1:65" s="2" customFormat="1" ht="16.5" customHeight="1">
      <c r="A127" s="34"/>
      <c r="B127" s="35"/>
      <c r="C127" s="190" t="s">
        <v>645</v>
      </c>
      <c r="D127" s="190" t="s">
        <v>136</v>
      </c>
      <c r="E127" s="191" t="s">
        <v>1190</v>
      </c>
      <c r="F127" s="192" t="s">
        <v>1191</v>
      </c>
      <c r="G127" s="193" t="s">
        <v>1147</v>
      </c>
      <c r="H127" s="194">
        <v>1</v>
      </c>
      <c r="I127" s="195"/>
      <c r="J127" s="196">
        <f>ROUND(I127*H127,2)</f>
        <v>0</v>
      </c>
      <c r="K127" s="192" t="s">
        <v>140</v>
      </c>
      <c r="L127" s="39"/>
      <c r="M127" s="197" t="s">
        <v>19</v>
      </c>
      <c r="N127" s="198" t="s">
        <v>47</v>
      </c>
      <c r="O127" s="64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1" t="s">
        <v>1187</v>
      </c>
      <c r="AT127" s="201" t="s">
        <v>136</v>
      </c>
      <c r="AU127" s="201" t="s">
        <v>87</v>
      </c>
      <c r="AY127" s="17" t="s">
        <v>133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7" t="s">
        <v>84</v>
      </c>
      <c r="BK127" s="202">
        <f>ROUND(I127*H127,2)</f>
        <v>0</v>
      </c>
      <c r="BL127" s="17" t="s">
        <v>1187</v>
      </c>
      <c r="BM127" s="201" t="s">
        <v>1192</v>
      </c>
    </row>
    <row r="128" spans="1:65" s="2" customFormat="1">
      <c r="A128" s="34"/>
      <c r="B128" s="35"/>
      <c r="C128" s="36"/>
      <c r="D128" s="203" t="s">
        <v>143</v>
      </c>
      <c r="E128" s="36"/>
      <c r="F128" s="204" t="s">
        <v>1191</v>
      </c>
      <c r="G128" s="36"/>
      <c r="H128" s="36"/>
      <c r="I128" s="108"/>
      <c r="J128" s="36"/>
      <c r="K128" s="36"/>
      <c r="L128" s="39"/>
      <c r="M128" s="205"/>
      <c r="N128" s="206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143</v>
      </c>
      <c r="AU128" s="17" t="s">
        <v>87</v>
      </c>
    </row>
    <row r="129" spans="1:65" s="2" customFormat="1" ht="29.25">
      <c r="A129" s="34"/>
      <c r="B129" s="35"/>
      <c r="C129" s="36"/>
      <c r="D129" s="203" t="s">
        <v>161</v>
      </c>
      <c r="E129" s="36"/>
      <c r="F129" s="207" t="s">
        <v>1193</v>
      </c>
      <c r="G129" s="36"/>
      <c r="H129" s="36"/>
      <c r="I129" s="108"/>
      <c r="J129" s="36"/>
      <c r="K129" s="36"/>
      <c r="L129" s="39"/>
      <c r="M129" s="205"/>
      <c r="N129" s="206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161</v>
      </c>
      <c r="AU129" s="17" t="s">
        <v>87</v>
      </c>
    </row>
    <row r="130" spans="1:65" s="2" customFormat="1" ht="33" customHeight="1">
      <c r="A130" s="34"/>
      <c r="B130" s="35"/>
      <c r="C130" s="190" t="s">
        <v>611</v>
      </c>
      <c r="D130" s="190" t="s">
        <v>136</v>
      </c>
      <c r="E130" s="191" t="s">
        <v>1194</v>
      </c>
      <c r="F130" s="192" t="s">
        <v>1195</v>
      </c>
      <c r="G130" s="193" t="s">
        <v>1147</v>
      </c>
      <c r="H130" s="194">
        <v>1</v>
      </c>
      <c r="I130" s="195"/>
      <c r="J130" s="196">
        <f>ROUND(I130*H130,2)</f>
        <v>0</v>
      </c>
      <c r="K130" s="192" t="s">
        <v>140</v>
      </c>
      <c r="L130" s="39"/>
      <c r="M130" s="197" t="s">
        <v>19</v>
      </c>
      <c r="N130" s="198" t="s">
        <v>47</v>
      </c>
      <c r="O130" s="64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1" t="s">
        <v>1187</v>
      </c>
      <c r="AT130" s="201" t="s">
        <v>136</v>
      </c>
      <c r="AU130" s="201" t="s">
        <v>87</v>
      </c>
      <c r="AY130" s="17" t="s">
        <v>133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7" t="s">
        <v>84</v>
      </c>
      <c r="BK130" s="202">
        <f>ROUND(I130*H130,2)</f>
        <v>0</v>
      </c>
      <c r="BL130" s="17" t="s">
        <v>1187</v>
      </c>
      <c r="BM130" s="201" t="s">
        <v>1196</v>
      </c>
    </row>
    <row r="131" spans="1:65" s="2" customFormat="1" ht="19.5">
      <c r="A131" s="34"/>
      <c r="B131" s="35"/>
      <c r="C131" s="36"/>
      <c r="D131" s="203" t="s">
        <v>143</v>
      </c>
      <c r="E131" s="36"/>
      <c r="F131" s="204" t="s">
        <v>1195</v>
      </c>
      <c r="G131" s="36"/>
      <c r="H131" s="36"/>
      <c r="I131" s="108"/>
      <c r="J131" s="36"/>
      <c r="K131" s="36"/>
      <c r="L131" s="39"/>
      <c r="M131" s="205"/>
      <c r="N131" s="206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143</v>
      </c>
      <c r="AU131" s="17" t="s">
        <v>87</v>
      </c>
    </row>
    <row r="132" spans="1:65" s="2" customFormat="1" ht="29.25">
      <c r="A132" s="34"/>
      <c r="B132" s="35"/>
      <c r="C132" s="36"/>
      <c r="D132" s="203" t="s">
        <v>161</v>
      </c>
      <c r="E132" s="36"/>
      <c r="F132" s="207" t="s">
        <v>1197</v>
      </c>
      <c r="G132" s="36"/>
      <c r="H132" s="36"/>
      <c r="I132" s="108"/>
      <c r="J132" s="36"/>
      <c r="K132" s="36"/>
      <c r="L132" s="39"/>
      <c r="M132" s="205"/>
      <c r="N132" s="206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161</v>
      </c>
      <c r="AU132" s="17" t="s">
        <v>87</v>
      </c>
    </row>
    <row r="133" spans="1:65" s="12" customFormat="1" ht="22.9" customHeight="1">
      <c r="B133" s="174"/>
      <c r="C133" s="175"/>
      <c r="D133" s="176" t="s">
        <v>75</v>
      </c>
      <c r="E133" s="188" t="s">
        <v>1198</v>
      </c>
      <c r="F133" s="188" t="s">
        <v>1199</v>
      </c>
      <c r="G133" s="175"/>
      <c r="H133" s="175"/>
      <c r="I133" s="178"/>
      <c r="J133" s="189">
        <f>BK133</f>
        <v>0</v>
      </c>
      <c r="K133" s="175"/>
      <c r="L133" s="180"/>
      <c r="M133" s="181"/>
      <c r="N133" s="182"/>
      <c r="O133" s="182"/>
      <c r="P133" s="183">
        <f>SUM(P134:P139)</f>
        <v>0</v>
      </c>
      <c r="Q133" s="182"/>
      <c r="R133" s="183">
        <f>SUM(R134:R139)</f>
        <v>0</v>
      </c>
      <c r="S133" s="182"/>
      <c r="T133" s="184">
        <f>SUM(T134:T139)</f>
        <v>0</v>
      </c>
      <c r="AR133" s="185" t="s">
        <v>280</v>
      </c>
      <c r="AT133" s="186" t="s">
        <v>75</v>
      </c>
      <c r="AU133" s="186" t="s">
        <v>84</v>
      </c>
      <c r="AY133" s="185" t="s">
        <v>133</v>
      </c>
      <c r="BK133" s="187">
        <f>SUM(BK134:BK139)</f>
        <v>0</v>
      </c>
    </row>
    <row r="134" spans="1:65" s="2" customFormat="1" ht="16.5" customHeight="1">
      <c r="A134" s="34"/>
      <c r="B134" s="35"/>
      <c r="C134" s="190" t="s">
        <v>578</v>
      </c>
      <c r="D134" s="190" t="s">
        <v>136</v>
      </c>
      <c r="E134" s="191" t="s">
        <v>1200</v>
      </c>
      <c r="F134" s="192" t="s">
        <v>1201</v>
      </c>
      <c r="G134" s="193" t="s">
        <v>1147</v>
      </c>
      <c r="H134" s="194">
        <v>1</v>
      </c>
      <c r="I134" s="195"/>
      <c r="J134" s="196">
        <f>ROUND(I134*H134,2)</f>
        <v>0</v>
      </c>
      <c r="K134" s="192" t="s">
        <v>19</v>
      </c>
      <c r="L134" s="39"/>
      <c r="M134" s="197" t="s">
        <v>19</v>
      </c>
      <c r="N134" s="198" t="s">
        <v>47</v>
      </c>
      <c r="O134" s="64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1" t="s">
        <v>1187</v>
      </c>
      <c r="AT134" s="201" t="s">
        <v>136</v>
      </c>
      <c r="AU134" s="201" t="s">
        <v>87</v>
      </c>
      <c r="AY134" s="17" t="s">
        <v>133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" t="s">
        <v>84</v>
      </c>
      <c r="BK134" s="202">
        <f>ROUND(I134*H134,2)</f>
        <v>0</v>
      </c>
      <c r="BL134" s="17" t="s">
        <v>1187</v>
      </c>
      <c r="BM134" s="201" t="s">
        <v>1202</v>
      </c>
    </row>
    <row r="135" spans="1:65" s="2" customFormat="1">
      <c r="A135" s="34"/>
      <c r="B135" s="35"/>
      <c r="C135" s="36"/>
      <c r="D135" s="203" t="s">
        <v>143</v>
      </c>
      <c r="E135" s="36"/>
      <c r="F135" s="204" t="s">
        <v>1201</v>
      </c>
      <c r="G135" s="36"/>
      <c r="H135" s="36"/>
      <c r="I135" s="108"/>
      <c r="J135" s="36"/>
      <c r="K135" s="36"/>
      <c r="L135" s="39"/>
      <c r="M135" s="205"/>
      <c r="N135" s="206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143</v>
      </c>
      <c r="AU135" s="17" t="s">
        <v>87</v>
      </c>
    </row>
    <row r="136" spans="1:65" s="2" customFormat="1" ht="126.75">
      <c r="A136" s="34"/>
      <c r="B136" s="35"/>
      <c r="C136" s="36"/>
      <c r="D136" s="203" t="s">
        <v>161</v>
      </c>
      <c r="E136" s="36"/>
      <c r="F136" s="207" t="s">
        <v>1203</v>
      </c>
      <c r="G136" s="36"/>
      <c r="H136" s="36"/>
      <c r="I136" s="108"/>
      <c r="J136" s="36"/>
      <c r="K136" s="36"/>
      <c r="L136" s="39"/>
      <c r="M136" s="205"/>
      <c r="N136" s="206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161</v>
      </c>
      <c r="AU136" s="17" t="s">
        <v>87</v>
      </c>
    </row>
    <row r="137" spans="1:65" s="2" customFormat="1" ht="21.75" customHeight="1">
      <c r="A137" s="34"/>
      <c r="B137" s="35"/>
      <c r="C137" s="190" t="s">
        <v>7</v>
      </c>
      <c r="D137" s="190" t="s">
        <v>136</v>
      </c>
      <c r="E137" s="191" t="s">
        <v>1204</v>
      </c>
      <c r="F137" s="192" t="s">
        <v>1205</v>
      </c>
      <c r="G137" s="193" t="s">
        <v>1147</v>
      </c>
      <c r="H137" s="194">
        <v>1</v>
      </c>
      <c r="I137" s="195"/>
      <c r="J137" s="196">
        <f>ROUND(I137*H137,2)</f>
        <v>0</v>
      </c>
      <c r="K137" s="192" t="s">
        <v>19</v>
      </c>
      <c r="L137" s="39"/>
      <c r="M137" s="197" t="s">
        <v>19</v>
      </c>
      <c r="N137" s="198" t="s">
        <v>47</v>
      </c>
      <c r="O137" s="64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1" t="s">
        <v>1187</v>
      </c>
      <c r="AT137" s="201" t="s">
        <v>136</v>
      </c>
      <c r="AU137" s="201" t="s">
        <v>87</v>
      </c>
      <c r="AY137" s="17" t="s">
        <v>133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7" t="s">
        <v>84</v>
      </c>
      <c r="BK137" s="202">
        <f>ROUND(I137*H137,2)</f>
        <v>0</v>
      </c>
      <c r="BL137" s="17" t="s">
        <v>1187</v>
      </c>
      <c r="BM137" s="201" t="s">
        <v>1206</v>
      </c>
    </row>
    <row r="138" spans="1:65" s="2" customFormat="1">
      <c r="A138" s="34"/>
      <c r="B138" s="35"/>
      <c r="C138" s="36"/>
      <c r="D138" s="203" t="s">
        <v>143</v>
      </c>
      <c r="E138" s="36"/>
      <c r="F138" s="204" t="s">
        <v>1205</v>
      </c>
      <c r="G138" s="36"/>
      <c r="H138" s="36"/>
      <c r="I138" s="108"/>
      <c r="J138" s="36"/>
      <c r="K138" s="36"/>
      <c r="L138" s="39"/>
      <c r="M138" s="205"/>
      <c r="N138" s="206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143</v>
      </c>
      <c r="AU138" s="17" t="s">
        <v>87</v>
      </c>
    </row>
    <row r="139" spans="1:65" s="2" customFormat="1" ht="126.75">
      <c r="A139" s="34"/>
      <c r="B139" s="35"/>
      <c r="C139" s="36"/>
      <c r="D139" s="203" t="s">
        <v>161</v>
      </c>
      <c r="E139" s="36"/>
      <c r="F139" s="207" t="s">
        <v>1207</v>
      </c>
      <c r="G139" s="36"/>
      <c r="H139" s="36"/>
      <c r="I139" s="108"/>
      <c r="J139" s="36"/>
      <c r="K139" s="36"/>
      <c r="L139" s="39"/>
      <c r="M139" s="205"/>
      <c r="N139" s="206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161</v>
      </c>
      <c r="AU139" s="17" t="s">
        <v>87</v>
      </c>
    </row>
    <row r="140" spans="1:65" s="12" customFormat="1" ht="22.9" customHeight="1">
      <c r="B140" s="174"/>
      <c r="C140" s="175"/>
      <c r="D140" s="176" t="s">
        <v>75</v>
      </c>
      <c r="E140" s="188" t="s">
        <v>1208</v>
      </c>
      <c r="F140" s="188" t="s">
        <v>1209</v>
      </c>
      <c r="G140" s="175"/>
      <c r="H140" s="175"/>
      <c r="I140" s="178"/>
      <c r="J140" s="189">
        <f>BK140</f>
        <v>0</v>
      </c>
      <c r="K140" s="175"/>
      <c r="L140" s="180"/>
      <c r="M140" s="181"/>
      <c r="N140" s="182"/>
      <c r="O140" s="182"/>
      <c r="P140" s="183">
        <f>SUM(P141:P142)</f>
        <v>0</v>
      </c>
      <c r="Q140" s="182"/>
      <c r="R140" s="183">
        <f>SUM(R141:R142)</f>
        <v>0</v>
      </c>
      <c r="S140" s="182"/>
      <c r="T140" s="184">
        <f>SUM(T141:T142)</f>
        <v>0</v>
      </c>
      <c r="AR140" s="185" t="s">
        <v>280</v>
      </c>
      <c r="AT140" s="186" t="s">
        <v>75</v>
      </c>
      <c r="AU140" s="186" t="s">
        <v>84</v>
      </c>
      <c r="AY140" s="185" t="s">
        <v>133</v>
      </c>
      <c r="BK140" s="187">
        <f>SUM(BK141:BK142)</f>
        <v>0</v>
      </c>
    </row>
    <row r="141" spans="1:65" s="2" customFormat="1" ht="16.5" customHeight="1">
      <c r="A141" s="34"/>
      <c r="B141" s="35"/>
      <c r="C141" s="190" t="s">
        <v>651</v>
      </c>
      <c r="D141" s="190" t="s">
        <v>136</v>
      </c>
      <c r="E141" s="191" t="s">
        <v>1210</v>
      </c>
      <c r="F141" s="192" t="s">
        <v>1211</v>
      </c>
      <c r="G141" s="193" t="s">
        <v>1147</v>
      </c>
      <c r="H141" s="194">
        <v>1</v>
      </c>
      <c r="I141" s="195"/>
      <c r="J141" s="196">
        <f>ROUND(I141*H141,2)</f>
        <v>0</v>
      </c>
      <c r="K141" s="192" t="s">
        <v>140</v>
      </c>
      <c r="L141" s="39"/>
      <c r="M141" s="197" t="s">
        <v>19</v>
      </c>
      <c r="N141" s="198" t="s">
        <v>47</v>
      </c>
      <c r="O141" s="64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1" t="s">
        <v>1187</v>
      </c>
      <c r="AT141" s="201" t="s">
        <v>136</v>
      </c>
      <c r="AU141" s="201" t="s">
        <v>87</v>
      </c>
      <c r="AY141" s="17" t="s">
        <v>133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" t="s">
        <v>84</v>
      </c>
      <c r="BK141" s="202">
        <f>ROUND(I141*H141,2)</f>
        <v>0</v>
      </c>
      <c r="BL141" s="17" t="s">
        <v>1187</v>
      </c>
      <c r="BM141" s="201" t="s">
        <v>1212</v>
      </c>
    </row>
    <row r="142" spans="1:65" s="2" customFormat="1">
      <c r="A142" s="34"/>
      <c r="B142" s="35"/>
      <c r="C142" s="36"/>
      <c r="D142" s="203" t="s">
        <v>143</v>
      </c>
      <c r="E142" s="36"/>
      <c r="F142" s="204" t="s">
        <v>1211</v>
      </c>
      <c r="G142" s="36"/>
      <c r="H142" s="36"/>
      <c r="I142" s="108"/>
      <c r="J142" s="36"/>
      <c r="K142" s="36"/>
      <c r="L142" s="39"/>
      <c r="M142" s="241"/>
      <c r="N142" s="242"/>
      <c r="O142" s="243"/>
      <c r="P142" s="243"/>
      <c r="Q142" s="243"/>
      <c r="R142" s="243"/>
      <c r="S142" s="243"/>
      <c r="T142" s="24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143</v>
      </c>
      <c r="AU142" s="17" t="s">
        <v>87</v>
      </c>
    </row>
    <row r="143" spans="1:65" s="2" customFormat="1" ht="6.95" customHeight="1">
      <c r="A143" s="34"/>
      <c r="B143" s="47"/>
      <c r="C143" s="48"/>
      <c r="D143" s="48"/>
      <c r="E143" s="48"/>
      <c r="F143" s="48"/>
      <c r="G143" s="48"/>
      <c r="H143" s="48"/>
      <c r="I143" s="139"/>
      <c r="J143" s="48"/>
      <c r="K143" s="48"/>
      <c r="L143" s="39"/>
      <c r="M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</sheetData>
  <sheetProtection algorithmName="SHA-512" hashValue="ZKvgT0V8W4o1mg7Sns0U3RmAQg5QK8rL0q3JEUicRXB6lb36sR1MpIlKZO4lkyxYYvWbx4W0H4Ks4KA40fFxJA==" saltValue="hzwuNGjUXuFuO2urCB6zqn0XOHXSAr+ZCQE3sLLzQ5Ig1ZWloDYxmtSPULYNSinHbGv/UDJi1DB5SBgZaAkdtQ==" spinCount="100000" sheet="1" objects="1" scenarios="1" formatColumns="0" formatRows="0" autoFilter="0"/>
  <autoFilter ref="C85:K142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45" customWidth="1"/>
    <col min="2" max="2" width="1.6640625" style="245" customWidth="1"/>
    <col min="3" max="4" width="5" style="245" customWidth="1"/>
    <col min="5" max="5" width="11.6640625" style="245" customWidth="1"/>
    <col min="6" max="6" width="9.1640625" style="245" customWidth="1"/>
    <col min="7" max="7" width="5" style="245" customWidth="1"/>
    <col min="8" max="8" width="77.83203125" style="245" customWidth="1"/>
    <col min="9" max="10" width="20" style="245" customWidth="1"/>
    <col min="11" max="11" width="1.6640625" style="245" customWidth="1"/>
  </cols>
  <sheetData>
    <row r="1" spans="2:11" s="1" customFormat="1" ht="37.5" customHeight="1"/>
    <row r="2" spans="2:11" s="1" customFormat="1" ht="7.5" customHeight="1">
      <c r="B2" s="246"/>
      <c r="C2" s="247"/>
      <c r="D2" s="247"/>
      <c r="E2" s="247"/>
      <c r="F2" s="247"/>
      <c r="G2" s="247"/>
      <c r="H2" s="247"/>
      <c r="I2" s="247"/>
      <c r="J2" s="247"/>
      <c r="K2" s="248"/>
    </row>
    <row r="3" spans="2:11" s="15" customFormat="1" ht="45" customHeight="1">
      <c r="B3" s="249"/>
      <c r="C3" s="374" t="s">
        <v>1213</v>
      </c>
      <c r="D3" s="374"/>
      <c r="E3" s="374"/>
      <c r="F3" s="374"/>
      <c r="G3" s="374"/>
      <c r="H3" s="374"/>
      <c r="I3" s="374"/>
      <c r="J3" s="374"/>
      <c r="K3" s="250"/>
    </row>
    <row r="4" spans="2:11" s="1" customFormat="1" ht="25.5" customHeight="1">
      <c r="B4" s="251"/>
      <c r="C4" s="375" t="s">
        <v>1214</v>
      </c>
      <c r="D4" s="375"/>
      <c r="E4" s="375"/>
      <c r="F4" s="375"/>
      <c r="G4" s="375"/>
      <c r="H4" s="375"/>
      <c r="I4" s="375"/>
      <c r="J4" s="375"/>
      <c r="K4" s="252"/>
    </row>
    <row r="5" spans="2:11" s="1" customFormat="1" ht="5.25" customHeight="1">
      <c r="B5" s="251"/>
      <c r="C5" s="253"/>
      <c r="D5" s="253"/>
      <c r="E5" s="253"/>
      <c r="F5" s="253"/>
      <c r="G5" s="253"/>
      <c r="H5" s="253"/>
      <c r="I5" s="253"/>
      <c r="J5" s="253"/>
      <c r="K5" s="252"/>
    </row>
    <row r="6" spans="2:11" s="1" customFormat="1" ht="15" customHeight="1">
      <c r="B6" s="251"/>
      <c r="C6" s="373" t="s">
        <v>1215</v>
      </c>
      <c r="D6" s="373"/>
      <c r="E6" s="373"/>
      <c r="F6" s="373"/>
      <c r="G6" s="373"/>
      <c r="H6" s="373"/>
      <c r="I6" s="373"/>
      <c r="J6" s="373"/>
      <c r="K6" s="252"/>
    </row>
    <row r="7" spans="2:11" s="1" customFormat="1" ht="15" customHeight="1">
      <c r="B7" s="255"/>
      <c r="C7" s="373" t="s">
        <v>1216</v>
      </c>
      <c r="D7" s="373"/>
      <c r="E7" s="373"/>
      <c r="F7" s="373"/>
      <c r="G7" s="373"/>
      <c r="H7" s="373"/>
      <c r="I7" s="373"/>
      <c r="J7" s="373"/>
      <c r="K7" s="252"/>
    </row>
    <row r="8" spans="2:11" s="1" customFormat="1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spans="2:11" s="1" customFormat="1" ht="15" customHeight="1">
      <c r="B9" s="255"/>
      <c r="C9" s="373" t="s">
        <v>1217</v>
      </c>
      <c r="D9" s="373"/>
      <c r="E9" s="373"/>
      <c r="F9" s="373"/>
      <c r="G9" s="373"/>
      <c r="H9" s="373"/>
      <c r="I9" s="373"/>
      <c r="J9" s="373"/>
      <c r="K9" s="252"/>
    </row>
    <row r="10" spans="2:11" s="1" customFormat="1" ht="15" customHeight="1">
      <c r="B10" s="255"/>
      <c r="C10" s="254"/>
      <c r="D10" s="373" t="s">
        <v>1218</v>
      </c>
      <c r="E10" s="373"/>
      <c r="F10" s="373"/>
      <c r="G10" s="373"/>
      <c r="H10" s="373"/>
      <c r="I10" s="373"/>
      <c r="J10" s="373"/>
      <c r="K10" s="252"/>
    </row>
    <row r="11" spans="2:11" s="1" customFormat="1" ht="15" customHeight="1">
      <c r="B11" s="255"/>
      <c r="C11" s="256"/>
      <c r="D11" s="373" t="s">
        <v>1219</v>
      </c>
      <c r="E11" s="373"/>
      <c r="F11" s="373"/>
      <c r="G11" s="373"/>
      <c r="H11" s="373"/>
      <c r="I11" s="373"/>
      <c r="J11" s="373"/>
      <c r="K11" s="252"/>
    </row>
    <row r="12" spans="2:11" s="1" customFormat="1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spans="2:11" s="1" customFormat="1" ht="15" customHeight="1">
      <c r="B13" s="255"/>
      <c r="C13" s="256"/>
      <c r="D13" s="257" t="s">
        <v>1220</v>
      </c>
      <c r="E13" s="254"/>
      <c r="F13" s="254"/>
      <c r="G13" s="254"/>
      <c r="H13" s="254"/>
      <c r="I13" s="254"/>
      <c r="J13" s="254"/>
      <c r="K13" s="252"/>
    </row>
    <row r="14" spans="2:11" s="1" customFormat="1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spans="2:11" s="1" customFormat="1" ht="15" customHeight="1">
      <c r="B15" s="255"/>
      <c r="C15" s="256"/>
      <c r="D15" s="373" t="s">
        <v>1221</v>
      </c>
      <c r="E15" s="373"/>
      <c r="F15" s="373"/>
      <c r="G15" s="373"/>
      <c r="H15" s="373"/>
      <c r="I15" s="373"/>
      <c r="J15" s="373"/>
      <c r="K15" s="252"/>
    </row>
    <row r="16" spans="2:11" s="1" customFormat="1" ht="15" customHeight="1">
      <c r="B16" s="255"/>
      <c r="C16" s="256"/>
      <c r="D16" s="373" t="s">
        <v>1222</v>
      </c>
      <c r="E16" s="373"/>
      <c r="F16" s="373"/>
      <c r="G16" s="373"/>
      <c r="H16" s="373"/>
      <c r="I16" s="373"/>
      <c r="J16" s="373"/>
      <c r="K16" s="252"/>
    </row>
    <row r="17" spans="2:11" s="1" customFormat="1" ht="15" customHeight="1">
      <c r="B17" s="255"/>
      <c r="C17" s="256"/>
      <c r="D17" s="373" t="s">
        <v>1223</v>
      </c>
      <c r="E17" s="373"/>
      <c r="F17" s="373"/>
      <c r="G17" s="373"/>
      <c r="H17" s="373"/>
      <c r="I17" s="373"/>
      <c r="J17" s="373"/>
      <c r="K17" s="252"/>
    </row>
    <row r="18" spans="2:11" s="1" customFormat="1" ht="15" customHeight="1">
      <c r="B18" s="255"/>
      <c r="C18" s="256"/>
      <c r="D18" s="256"/>
      <c r="E18" s="258" t="s">
        <v>83</v>
      </c>
      <c r="F18" s="373" t="s">
        <v>1224</v>
      </c>
      <c r="G18" s="373"/>
      <c r="H18" s="373"/>
      <c r="I18" s="373"/>
      <c r="J18" s="373"/>
      <c r="K18" s="252"/>
    </row>
    <row r="19" spans="2:11" s="1" customFormat="1" ht="15" customHeight="1">
      <c r="B19" s="255"/>
      <c r="C19" s="256"/>
      <c r="D19" s="256"/>
      <c r="E19" s="258" t="s">
        <v>1225</v>
      </c>
      <c r="F19" s="373" t="s">
        <v>1226</v>
      </c>
      <c r="G19" s="373"/>
      <c r="H19" s="373"/>
      <c r="I19" s="373"/>
      <c r="J19" s="373"/>
      <c r="K19" s="252"/>
    </row>
    <row r="20" spans="2:11" s="1" customFormat="1" ht="15" customHeight="1">
      <c r="B20" s="255"/>
      <c r="C20" s="256"/>
      <c r="D20" s="256"/>
      <c r="E20" s="258" t="s">
        <v>1227</v>
      </c>
      <c r="F20" s="373" t="s">
        <v>1228</v>
      </c>
      <c r="G20" s="373"/>
      <c r="H20" s="373"/>
      <c r="I20" s="373"/>
      <c r="J20" s="373"/>
      <c r="K20" s="252"/>
    </row>
    <row r="21" spans="2:11" s="1" customFormat="1" ht="15" customHeight="1">
      <c r="B21" s="255"/>
      <c r="C21" s="256"/>
      <c r="D21" s="256"/>
      <c r="E21" s="258" t="s">
        <v>1229</v>
      </c>
      <c r="F21" s="373" t="s">
        <v>1230</v>
      </c>
      <c r="G21" s="373"/>
      <c r="H21" s="373"/>
      <c r="I21" s="373"/>
      <c r="J21" s="373"/>
      <c r="K21" s="252"/>
    </row>
    <row r="22" spans="2:11" s="1" customFormat="1" ht="15" customHeight="1">
      <c r="B22" s="255"/>
      <c r="C22" s="256"/>
      <c r="D22" s="256"/>
      <c r="E22" s="258" t="s">
        <v>1231</v>
      </c>
      <c r="F22" s="373" t="s">
        <v>1232</v>
      </c>
      <c r="G22" s="373"/>
      <c r="H22" s="373"/>
      <c r="I22" s="373"/>
      <c r="J22" s="373"/>
      <c r="K22" s="252"/>
    </row>
    <row r="23" spans="2:11" s="1" customFormat="1" ht="15" customHeight="1">
      <c r="B23" s="255"/>
      <c r="C23" s="256"/>
      <c r="D23" s="256"/>
      <c r="E23" s="258" t="s">
        <v>1233</v>
      </c>
      <c r="F23" s="373" t="s">
        <v>1234</v>
      </c>
      <c r="G23" s="373"/>
      <c r="H23" s="373"/>
      <c r="I23" s="373"/>
      <c r="J23" s="373"/>
      <c r="K23" s="252"/>
    </row>
    <row r="24" spans="2:11" s="1" customFormat="1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spans="2:11" s="1" customFormat="1" ht="15" customHeight="1">
      <c r="B25" s="255"/>
      <c r="C25" s="373" t="s">
        <v>1235</v>
      </c>
      <c r="D25" s="373"/>
      <c r="E25" s="373"/>
      <c r="F25" s="373"/>
      <c r="G25" s="373"/>
      <c r="H25" s="373"/>
      <c r="I25" s="373"/>
      <c r="J25" s="373"/>
      <c r="K25" s="252"/>
    </row>
    <row r="26" spans="2:11" s="1" customFormat="1" ht="15" customHeight="1">
      <c r="B26" s="255"/>
      <c r="C26" s="373" t="s">
        <v>1236</v>
      </c>
      <c r="D26" s="373"/>
      <c r="E26" s="373"/>
      <c r="F26" s="373"/>
      <c r="G26" s="373"/>
      <c r="H26" s="373"/>
      <c r="I26" s="373"/>
      <c r="J26" s="373"/>
      <c r="K26" s="252"/>
    </row>
    <row r="27" spans="2:11" s="1" customFormat="1" ht="15" customHeight="1">
      <c r="B27" s="255"/>
      <c r="C27" s="254"/>
      <c r="D27" s="373" t="s">
        <v>1237</v>
      </c>
      <c r="E27" s="373"/>
      <c r="F27" s="373"/>
      <c r="G27" s="373"/>
      <c r="H27" s="373"/>
      <c r="I27" s="373"/>
      <c r="J27" s="373"/>
      <c r="K27" s="252"/>
    </row>
    <row r="28" spans="2:11" s="1" customFormat="1" ht="15" customHeight="1">
      <c r="B28" s="255"/>
      <c r="C28" s="256"/>
      <c r="D28" s="373" t="s">
        <v>1238</v>
      </c>
      <c r="E28" s="373"/>
      <c r="F28" s="373"/>
      <c r="G28" s="373"/>
      <c r="H28" s="373"/>
      <c r="I28" s="373"/>
      <c r="J28" s="373"/>
      <c r="K28" s="252"/>
    </row>
    <row r="29" spans="2:11" s="1" customFormat="1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spans="2:11" s="1" customFormat="1" ht="15" customHeight="1">
      <c r="B30" s="255"/>
      <c r="C30" s="256"/>
      <c r="D30" s="373" t="s">
        <v>1239</v>
      </c>
      <c r="E30" s="373"/>
      <c r="F30" s="373"/>
      <c r="G30" s="373"/>
      <c r="H30" s="373"/>
      <c r="I30" s="373"/>
      <c r="J30" s="373"/>
      <c r="K30" s="252"/>
    </row>
    <row r="31" spans="2:11" s="1" customFormat="1" ht="15" customHeight="1">
      <c r="B31" s="255"/>
      <c r="C31" s="256"/>
      <c r="D31" s="373" t="s">
        <v>1240</v>
      </c>
      <c r="E31" s="373"/>
      <c r="F31" s="373"/>
      <c r="G31" s="373"/>
      <c r="H31" s="373"/>
      <c r="I31" s="373"/>
      <c r="J31" s="373"/>
      <c r="K31" s="252"/>
    </row>
    <row r="32" spans="2:11" s="1" customFormat="1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spans="2:11" s="1" customFormat="1" ht="15" customHeight="1">
      <c r="B33" s="255"/>
      <c r="C33" s="256"/>
      <c r="D33" s="373" t="s">
        <v>1241</v>
      </c>
      <c r="E33" s="373"/>
      <c r="F33" s="373"/>
      <c r="G33" s="373"/>
      <c r="H33" s="373"/>
      <c r="I33" s="373"/>
      <c r="J33" s="373"/>
      <c r="K33" s="252"/>
    </row>
    <row r="34" spans="2:11" s="1" customFormat="1" ht="15" customHeight="1">
      <c r="B34" s="255"/>
      <c r="C34" s="256"/>
      <c r="D34" s="373" t="s">
        <v>1242</v>
      </c>
      <c r="E34" s="373"/>
      <c r="F34" s="373"/>
      <c r="G34" s="373"/>
      <c r="H34" s="373"/>
      <c r="I34" s="373"/>
      <c r="J34" s="373"/>
      <c r="K34" s="252"/>
    </row>
    <row r="35" spans="2:11" s="1" customFormat="1" ht="15" customHeight="1">
      <c r="B35" s="255"/>
      <c r="C35" s="256"/>
      <c r="D35" s="373" t="s">
        <v>1243</v>
      </c>
      <c r="E35" s="373"/>
      <c r="F35" s="373"/>
      <c r="G35" s="373"/>
      <c r="H35" s="373"/>
      <c r="I35" s="373"/>
      <c r="J35" s="373"/>
      <c r="K35" s="252"/>
    </row>
    <row r="36" spans="2:11" s="1" customFormat="1" ht="15" customHeight="1">
      <c r="B36" s="255"/>
      <c r="C36" s="256"/>
      <c r="D36" s="254"/>
      <c r="E36" s="257" t="s">
        <v>119</v>
      </c>
      <c r="F36" s="254"/>
      <c r="G36" s="373" t="s">
        <v>1244</v>
      </c>
      <c r="H36" s="373"/>
      <c r="I36" s="373"/>
      <c r="J36" s="373"/>
      <c r="K36" s="252"/>
    </row>
    <row r="37" spans="2:11" s="1" customFormat="1" ht="30.75" customHeight="1">
      <c r="B37" s="255"/>
      <c r="C37" s="256"/>
      <c r="D37" s="254"/>
      <c r="E37" s="257" t="s">
        <v>1245</v>
      </c>
      <c r="F37" s="254"/>
      <c r="G37" s="373" t="s">
        <v>1246</v>
      </c>
      <c r="H37" s="373"/>
      <c r="I37" s="373"/>
      <c r="J37" s="373"/>
      <c r="K37" s="252"/>
    </row>
    <row r="38" spans="2:11" s="1" customFormat="1" ht="15" customHeight="1">
      <c r="B38" s="255"/>
      <c r="C38" s="256"/>
      <c r="D38" s="254"/>
      <c r="E38" s="257" t="s">
        <v>57</v>
      </c>
      <c r="F38" s="254"/>
      <c r="G38" s="373" t="s">
        <v>1247</v>
      </c>
      <c r="H38" s="373"/>
      <c r="I38" s="373"/>
      <c r="J38" s="373"/>
      <c r="K38" s="252"/>
    </row>
    <row r="39" spans="2:11" s="1" customFormat="1" ht="15" customHeight="1">
      <c r="B39" s="255"/>
      <c r="C39" s="256"/>
      <c r="D39" s="254"/>
      <c r="E39" s="257" t="s">
        <v>58</v>
      </c>
      <c r="F39" s="254"/>
      <c r="G39" s="373" t="s">
        <v>1248</v>
      </c>
      <c r="H39" s="373"/>
      <c r="I39" s="373"/>
      <c r="J39" s="373"/>
      <c r="K39" s="252"/>
    </row>
    <row r="40" spans="2:11" s="1" customFormat="1" ht="15" customHeight="1">
      <c r="B40" s="255"/>
      <c r="C40" s="256"/>
      <c r="D40" s="254"/>
      <c r="E40" s="257" t="s">
        <v>120</v>
      </c>
      <c r="F40" s="254"/>
      <c r="G40" s="373" t="s">
        <v>1249</v>
      </c>
      <c r="H40" s="373"/>
      <c r="I40" s="373"/>
      <c r="J40" s="373"/>
      <c r="K40" s="252"/>
    </row>
    <row r="41" spans="2:11" s="1" customFormat="1" ht="15" customHeight="1">
      <c r="B41" s="255"/>
      <c r="C41" s="256"/>
      <c r="D41" s="254"/>
      <c r="E41" s="257" t="s">
        <v>121</v>
      </c>
      <c r="F41" s="254"/>
      <c r="G41" s="373" t="s">
        <v>1250</v>
      </c>
      <c r="H41" s="373"/>
      <c r="I41" s="373"/>
      <c r="J41" s="373"/>
      <c r="K41" s="252"/>
    </row>
    <row r="42" spans="2:11" s="1" customFormat="1" ht="15" customHeight="1">
      <c r="B42" s="255"/>
      <c r="C42" s="256"/>
      <c r="D42" s="254"/>
      <c r="E42" s="257" t="s">
        <v>1251</v>
      </c>
      <c r="F42" s="254"/>
      <c r="G42" s="373" t="s">
        <v>1252</v>
      </c>
      <c r="H42" s="373"/>
      <c r="I42" s="373"/>
      <c r="J42" s="373"/>
      <c r="K42" s="252"/>
    </row>
    <row r="43" spans="2:11" s="1" customFormat="1" ht="15" customHeight="1">
      <c r="B43" s="255"/>
      <c r="C43" s="256"/>
      <c r="D43" s="254"/>
      <c r="E43" s="257"/>
      <c r="F43" s="254"/>
      <c r="G43" s="373" t="s">
        <v>1253</v>
      </c>
      <c r="H43" s="373"/>
      <c r="I43" s="373"/>
      <c r="J43" s="373"/>
      <c r="K43" s="252"/>
    </row>
    <row r="44" spans="2:11" s="1" customFormat="1" ht="15" customHeight="1">
      <c r="B44" s="255"/>
      <c r="C44" s="256"/>
      <c r="D44" s="254"/>
      <c r="E44" s="257" t="s">
        <v>1254</v>
      </c>
      <c r="F44" s="254"/>
      <c r="G44" s="373" t="s">
        <v>1255</v>
      </c>
      <c r="H44" s="373"/>
      <c r="I44" s="373"/>
      <c r="J44" s="373"/>
      <c r="K44" s="252"/>
    </row>
    <row r="45" spans="2:11" s="1" customFormat="1" ht="15" customHeight="1">
      <c r="B45" s="255"/>
      <c r="C45" s="256"/>
      <c r="D45" s="254"/>
      <c r="E45" s="257" t="s">
        <v>123</v>
      </c>
      <c r="F45" s="254"/>
      <c r="G45" s="373" t="s">
        <v>1256</v>
      </c>
      <c r="H45" s="373"/>
      <c r="I45" s="373"/>
      <c r="J45" s="373"/>
      <c r="K45" s="252"/>
    </row>
    <row r="46" spans="2:11" s="1" customFormat="1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spans="2:11" s="1" customFormat="1" ht="15" customHeight="1">
      <c r="B47" s="255"/>
      <c r="C47" s="256"/>
      <c r="D47" s="373" t="s">
        <v>1257</v>
      </c>
      <c r="E47" s="373"/>
      <c r="F47" s="373"/>
      <c r="G47" s="373"/>
      <c r="H47" s="373"/>
      <c r="I47" s="373"/>
      <c r="J47" s="373"/>
      <c r="K47" s="252"/>
    </row>
    <row r="48" spans="2:11" s="1" customFormat="1" ht="15" customHeight="1">
      <c r="B48" s="255"/>
      <c r="C48" s="256"/>
      <c r="D48" s="256"/>
      <c r="E48" s="373" t="s">
        <v>1258</v>
      </c>
      <c r="F48" s="373"/>
      <c r="G48" s="373"/>
      <c r="H48" s="373"/>
      <c r="I48" s="373"/>
      <c r="J48" s="373"/>
      <c r="K48" s="252"/>
    </row>
    <row r="49" spans="2:11" s="1" customFormat="1" ht="15" customHeight="1">
      <c r="B49" s="255"/>
      <c r="C49" s="256"/>
      <c r="D49" s="256"/>
      <c r="E49" s="373" t="s">
        <v>1259</v>
      </c>
      <c r="F49" s="373"/>
      <c r="G49" s="373"/>
      <c r="H49" s="373"/>
      <c r="I49" s="373"/>
      <c r="J49" s="373"/>
      <c r="K49" s="252"/>
    </row>
    <row r="50" spans="2:11" s="1" customFormat="1" ht="15" customHeight="1">
      <c r="B50" s="255"/>
      <c r="C50" s="256"/>
      <c r="D50" s="256"/>
      <c r="E50" s="373" t="s">
        <v>1260</v>
      </c>
      <c r="F50" s="373"/>
      <c r="G50" s="373"/>
      <c r="H50" s="373"/>
      <c r="I50" s="373"/>
      <c r="J50" s="373"/>
      <c r="K50" s="252"/>
    </row>
    <row r="51" spans="2:11" s="1" customFormat="1" ht="15" customHeight="1">
      <c r="B51" s="255"/>
      <c r="C51" s="256"/>
      <c r="D51" s="373" t="s">
        <v>1261</v>
      </c>
      <c r="E51" s="373"/>
      <c r="F51" s="373"/>
      <c r="G51" s="373"/>
      <c r="H51" s="373"/>
      <c r="I51" s="373"/>
      <c r="J51" s="373"/>
      <c r="K51" s="252"/>
    </row>
    <row r="52" spans="2:11" s="1" customFormat="1" ht="25.5" customHeight="1">
      <c r="B52" s="251"/>
      <c r="C52" s="375" t="s">
        <v>1262</v>
      </c>
      <c r="D52" s="375"/>
      <c r="E52" s="375"/>
      <c r="F52" s="375"/>
      <c r="G52" s="375"/>
      <c r="H52" s="375"/>
      <c r="I52" s="375"/>
      <c r="J52" s="375"/>
      <c r="K52" s="252"/>
    </row>
    <row r="53" spans="2:11" s="1" customFormat="1" ht="5.25" customHeight="1">
      <c r="B53" s="251"/>
      <c r="C53" s="253"/>
      <c r="D53" s="253"/>
      <c r="E53" s="253"/>
      <c r="F53" s="253"/>
      <c r="G53" s="253"/>
      <c r="H53" s="253"/>
      <c r="I53" s="253"/>
      <c r="J53" s="253"/>
      <c r="K53" s="252"/>
    </row>
    <row r="54" spans="2:11" s="1" customFormat="1" ht="15" customHeight="1">
      <c r="B54" s="251"/>
      <c r="C54" s="373" t="s">
        <v>1263</v>
      </c>
      <c r="D54" s="373"/>
      <c r="E54" s="373"/>
      <c r="F54" s="373"/>
      <c r="G54" s="373"/>
      <c r="H54" s="373"/>
      <c r="I54" s="373"/>
      <c r="J54" s="373"/>
      <c r="K54" s="252"/>
    </row>
    <row r="55" spans="2:11" s="1" customFormat="1" ht="15" customHeight="1">
      <c r="B55" s="251"/>
      <c r="C55" s="373" t="s">
        <v>1264</v>
      </c>
      <c r="D55" s="373"/>
      <c r="E55" s="373"/>
      <c r="F55" s="373"/>
      <c r="G55" s="373"/>
      <c r="H55" s="373"/>
      <c r="I55" s="373"/>
      <c r="J55" s="373"/>
      <c r="K55" s="252"/>
    </row>
    <row r="56" spans="2:11" s="1" customFormat="1" ht="12.75" customHeight="1">
      <c r="B56" s="251"/>
      <c r="C56" s="254"/>
      <c r="D56" s="254"/>
      <c r="E56" s="254"/>
      <c r="F56" s="254"/>
      <c r="G56" s="254"/>
      <c r="H56" s="254"/>
      <c r="I56" s="254"/>
      <c r="J56" s="254"/>
      <c r="K56" s="252"/>
    </row>
    <row r="57" spans="2:11" s="1" customFormat="1" ht="15" customHeight="1">
      <c r="B57" s="251"/>
      <c r="C57" s="373" t="s">
        <v>1265</v>
      </c>
      <c r="D57" s="373"/>
      <c r="E57" s="373"/>
      <c r="F57" s="373"/>
      <c r="G57" s="373"/>
      <c r="H57" s="373"/>
      <c r="I57" s="373"/>
      <c r="J57" s="373"/>
      <c r="K57" s="252"/>
    </row>
    <row r="58" spans="2:11" s="1" customFormat="1" ht="15" customHeight="1">
      <c r="B58" s="251"/>
      <c r="C58" s="256"/>
      <c r="D58" s="373" t="s">
        <v>1266</v>
      </c>
      <c r="E58" s="373"/>
      <c r="F58" s="373"/>
      <c r="G58" s="373"/>
      <c r="H58" s="373"/>
      <c r="I58" s="373"/>
      <c r="J58" s="373"/>
      <c r="K58" s="252"/>
    </row>
    <row r="59" spans="2:11" s="1" customFormat="1" ht="15" customHeight="1">
      <c r="B59" s="251"/>
      <c r="C59" s="256"/>
      <c r="D59" s="373" t="s">
        <v>1267</v>
      </c>
      <c r="E59" s="373"/>
      <c r="F59" s="373"/>
      <c r="G59" s="373"/>
      <c r="H59" s="373"/>
      <c r="I59" s="373"/>
      <c r="J59" s="373"/>
      <c r="K59" s="252"/>
    </row>
    <row r="60" spans="2:11" s="1" customFormat="1" ht="15" customHeight="1">
      <c r="B60" s="251"/>
      <c r="C60" s="256"/>
      <c r="D60" s="373" t="s">
        <v>1268</v>
      </c>
      <c r="E60" s="373"/>
      <c r="F60" s="373"/>
      <c r="G60" s="373"/>
      <c r="H60" s="373"/>
      <c r="I60" s="373"/>
      <c r="J60" s="373"/>
      <c r="K60" s="252"/>
    </row>
    <row r="61" spans="2:11" s="1" customFormat="1" ht="15" customHeight="1">
      <c r="B61" s="251"/>
      <c r="C61" s="256"/>
      <c r="D61" s="373" t="s">
        <v>1269</v>
      </c>
      <c r="E61" s="373"/>
      <c r="F61" s="373"/>
      <c r="G61" s="373"/>
      <c r="H61" s="373"/>
      <c r="I61" s="373"/>
      <c r="J61" s="373"/>
      <c r="K61" s="252"/>
    </row>
    <row r="62" spans="2:11" s="1" customFormat="1" ht="15" customHeight="1">
      <c r="B62" s="251"/>
      <c r="C62" s="256"/>
      <c r="D62" s="377" t="s">
        <v>1270</v>
      </c>
      <c r="E62" s="377"/>
      <c r="F62" s="377"/>
      <c r="G62" s="377"/>
      <c r="H62" s="377"/>
      <c r="I62" s="377"/>
      <c r="J62" s="377"/>
      <c r="K62" s="252"/>
    </row>
    <row r="63" spans="2:11" s="1" customFormat="1" ht="15" customHeight="1">
      <c r="B63" s="251"/>
      <c r="C63" s="256"/>
      <c r="D63" s="373" t="s">
        <v>1271</v>
      </c>
      <c r="E63" s="373"/>
      <c r="F63" s="373"/>
      <c r="G63" s="373"/>
      <c r="H63" s="373"/>
      <c r="I63" s="373"/>
      <c r="J63" s="373"/>
      <c r="K63" s="252"/>
    </row>
    <row r="64" spans="2:11" s="1" customFormat="1" ht="12.75" customHeight="1">
      <c r="B64" s="251"/>
      <c r="C64" s="256"/>
      <c r="D64" s="256"/>
      <c r="E64" s="259"/>
      <c r="F64" s="256"/>
      <c r="G64" s="256"/>
      <c r="H64" s="256"/>
      <c r="I64" s="256"/>
      <c r="J64" s="256"/>
      <c r="K64" s="252"/>
    </row>
    <row r="65" spans="2:11" s="1" customFormat="1" ht="15" customHeight="1">
      <c r="B65" s="251"/>
      <c r="C65" s="256"/>
      <c r="D65" s="373" t="s">
        <v>1272</v>
      </c>
      <c r="E65" s="373"/>
      <c r="F65" s="373"/>
      <c r="G65" s="373"/>
      <c r="H65" s="373"/>
      <c r="I65" s="373"/>
      <c r="J65" s="373"/>
      <c r="K65" s="252"/>
    </row>
    <row r="66" spans="2:11" s="1" customFormat="1" ht="15" customHeight="1">
      <c r="B66" s="251"/>
      <c r="C66" s="256"/>
      <c r="D66" s="377" t="s">
        <v>1273</v>
      </c>
      <c r="E66" s="377"/>
      <c r="F66" s="377"/>
      <c r="G66" s="377"/>
      <c r="H66" s="377"/>
      <c r="I66" s="377"/>
      <c r="J66" s="377"/>
      <c r="K66" s="252"/>
    </row>
    <row r="67" spans="2:11" s="1" customFormat="1" ht="15" customHeight="1">
      <c r="B67" s="251"/>
      <c r="C67" s="256"/>
      <c r="D67" s="373" t="s">
        <v>1274</v>
      </c>
      <c r="E67" s="373"/>
      <c r="F67" s="373"/>
      <c r="G67" s="373"/>
      <c r="H67" s="373"/>
      <c r="I67" s="373"/>
      <c r="J67" s="373"/>
      <c r="K67" s="252"/>
    </row>
    <row r="68" spans="2:11" s="1" customFormat="1" ht="15" customHeight="1">
      <c r="B68" s="251"/>
      <c r="C68" s="256"/>
      <c r="D68" s="373" t="s">
        <v>1275</v>
      </c>
      <c r="E68" s="373"/>
      <c r="F68" s="373"/>
      <c r="G68" s="373"/>
      <c r="H68" s="373"/>
      <c r="I68" s="373"/>
      <c r="J68" s="373"/>
      <c r="K68" s="252"/>
    </row>
    <row r="69" spans="2:11" s="1" customFormat="1" ht="15" customHeight="1">
      <c r="B69" s="251"/>
      <c r="C69" s="256"/>
      <c r="D69" s="373" t="s">
        <v>1276</v>
      </c>
      <c r="E69" s="373"/>
      <c r="F69" s="373"/>
      <c r="G69" s="373"/>
      <c r="H69" s="373"/>
      <c r="I69" s="373"/>
      <c r="J69" s="373"/>
      <c r="K69" s="252"/>
    </row>
    <row r="70" spans="2:11" s="1" customFormat="1" ht="15" customHeight="1">
      <c r="B70" s="251"/>
      <c r="C70" s="256"/>
      <c r="D70" s="373" t="s">
        <v>1277</v>
      </c>
      <c r="E70" s="373"/>
      <c r="F70" s="373"/>
      <c r="G70" s="373"/>
      <c r="H70" s="373"/>
      <c r="I70" s="373"/>
      <c r="J70" s="373"/>
      <c r="K70" s="252"/>
    </row>
    <row r="71" spans="2:1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pans="2:11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pans="2:11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pans="2:11" s="1" customFormat="1" ht="45" customHeight="1">
      <c r="B75" s="268"/>
      <c r="C75" s="376" t="s">
        <v>1278</v>
      </c>
      <c r="D75" s="376"/>
      <c r="E75" s="376"/>
      <c r="F75" s="376"/>
      <c r="G75" s="376"/>
      <c r="H75" s="376"/>
      <c r="I75" s="376"/>
      <c r="J75" s="376"/>
      <c r="K75" s="269"/>
    </row>
    <row r="76" spans="2:11" s="1" customFormat="1" ht="17.25" customHeight="1">
      <c r="B76" s="268"/>
      <c r="C76" s="270" t="s">
        <v>1279</v>
      </c>
      <c r="D76" s="270"/>
      <c r="E76" s="270"/>
      <c r="F76" s="270" t="s">
        <v>1280</v>
      </c>
      <c r="G76" s="271"/>
      <c r="H76" s="270" t="s">
        <v>58</v>
      </c>
      <c r="I76" s="270" t="s">
        <v>61</v>
      </c>
      <c r="J76" s="270" t="s">
        <v>1281</v>
      </c>
      <c r="K76" s="269"/>
    </row>
    <row r="77" spans="2:11" s="1" customFormat="1" ht="17.25" customHeight="1">
      <c r="B77" s="268"/>
      <c r="C77" s="272" t="s">
        <v>1282</v>
      </c>
      <c r="D77" s="272"/>
      <c r="E77" s="272"/>
      <c r="F77" s="273" t="s">
        <v>1283</v>
      </c>
      <c r="G77" s="274"/>
      <c r="H77" s="272"/>
      <c r="I77" s="272"/>
      <c r="J77" s="272" t="s">
        <v>1284</v>
      </c>
      <c r="K77" s="269"/>
    </row>
    <row r="78" spans="2:11" s="1" customFormat="1" ht="5.25" customHeight="1">
      <c r="B78" s="268"/>
      <c r="C78" s="275"/>
      <c r="D78" s="275"/>
      <c r="E78" s="275"/>
      <c r="F78" s="275"/>
      <c r="G78" s="276"/>
      <c r="H78" s="275"/>
      <c r="I78" s="275"/>
      <c r="J78" s="275"/>
      <c r="K78" s="269"/>
    </row>
    <row r="79" spans="2:11" s="1" customFormat="1" ht="15" customHeight="1">
      <c r="B79" s="268"/>
      <c r="C79" s="257" t="s">
        <v>57</v>
      </c>
      <c r="D79" s="275"/>
      <c r="E79" s="275"/>
      <c r="F79" s="277" t="s">
        <v>1285</v>
      </c>
      <c r="G79" s="276"/>
      <c r="H79" s="257" t="s">
        <v>1286</v>
      </c>
      <c r="I79" s="257" t="s">
        <v>1287</v>
      </c>
      <c r="J79" s="257">
        <v>20</v>
      </c>
      <c r="K79" s="269"/>
    </row>
    <row r="80" spans="2:11" s="1" customFormat="1" ht="15" customHeight="1">
      <c r="B80" s="268"/>
      <c r="C80" s="257" t="s">
        <v>1288</v>
      </c>
      <c r="D80" s="257"/>
      <c r="E80" s="257"/>
      <c r="F80" s="277" t="s">
        <v>1285</v>
      </c>
      <c r="G80" s="276"/>
      <c r="H80" s="257" t="s">
        <v>1289</v>
      </c>
      <c r="I80" s="257" t="s">
        <v>1287</v>
      </c>
      <c r="J80" s="257">
        <v>120</v>
      </c>
      <c r="K80" s="269"/>
    </row>
    <row r="81" spans="2:11" s="1" customFormat="1" ht="15" customHeight="1">
      <c r="B81" s="278"/>
      <c r="C81" s="257" t="s">
        <v>1290</v>
      </c>
      <c r="D81" s="257"/>
      <c r="E81" s="257"/>
      <c r="F81" s="277" t="s">
        <v>1291</v>
      </c>
      <c r="G81" s="276"/>
      <c r="H81" s="257" t="s">
        <v>1292</v>
      </c>
      <c r="I81" s="257" t="s">
        <v>1287</v>
      </c>
      <c r="J81" s="257">
        <v>50</v>
      </c>
      <c r="K81" s="269"/>
    </row>
    <row r="82" spans="2:11" s="1" customFormat="1" ht="15" customHeight="1">
      <c r="B82" s="278"/>
      <c r="C82" s="257" t="s">
        <v>1293</v>
      </c>
      <c r="D82" s="257"/>
      <c r="E82" s="257"/>
      <c r="F82" s="277" t="s">
        <v>1285</v>
      </c>
      <c r="G82" s="276"/>
      <c r="H82" s="257" t="s">
        <v>1294</v>
      </c>
      <c r="I82" s="257" t="s">
        <v>1295</v>
      </c>
      <c r="J82" s="257"/>
      <c r="K82" s="269"/>
    </row>
    <row r="83" spans="2:11" s="1" customFormat="1" ht="15" customHeight="1">
      <c r="B83" s="278"/>
      <c r="C83" s="279" t="s">
        <v>1296</v>
      </c>
      <c r="D83" s="279"/>
      <c r="E83" s="279"/>
      <c r="F83" s="280" t="s">
        <v>1291</v>
      </c>
      <c r="G83" s="279"/>
      <c r="H83" s="279" t="s">
        <v>1297</v>
      </c>
      <c r="I83" s="279" t="s">
        <v>1287</v>
      </c>
      <c r="J83" s="279">
        <v>15</v>
      </c>
      <c r="K83" s="269"/>
    </row>
    <row r="84" spans="2:11" s="1" customFormat="1" ht="15" customHeight="1">
      <c r="B84" s="278"/>
      <c r="C84" s="279" t="s">
        <v>1298</v>
      </c>
      <c r="D84" s="279"/>
      <c r="E84" s="279"/>
      <c r="F84" s="280" t="s">
        <v>1291</v>
      </c>
      <c r="G84" s="279"/>
      <c r="H84" s="279" t="s">
        <v>1299</v>
      </c>
      <c r="I84" s="279" t="s">
        <v>1287</v>
      </c>
      <c r="J84" s="279">
        <v>15</v>
      </c>
      <c r="K84" s="269"/>
    </row>
    <row r="85" spans="2:11" s="1" customFormat="1" ht="15" customHeight="1">
      <c r="B85" s="278"/>
      <c r="C85" s="279" t="s">
        <v>1300</v>
      </c>
      <c r="D85" s="279"/>
      <c r="E85" s="279"/>
      <c r="F85" s="280" t="s">
        <v>1291</v>
      </c>
      <c r="G85" s="279"/>
      <c r="H85" s="279" t="s">
        <v>1301</v>
      </c>
      <c r="I85" s="279" t="s">
        <v>1287</v>
      </c>
      <c r="J85" s="279">
        <v>20</v>
      </c>
      <c r="K85" s="269"/>
    </row>
    <row r="86" spans="2:11" s="1" customFormat="1" ht="15" customHeight="1">
      <c r="B86" s="278"/>
      <c r="C86" s="279" t="s">
        <v>1302</v>
      </c>
      <c r="D86" s="279"/>
      <c r="E86" s="279"/>
      <c r="F86" s="280" t="s">
        <v>1291</v>
      </c>
      <c r="G86" s="279"/>
      <c r="H86" s="279" t="s">
        <v>1303</v>
      </c>
      <c r="I86" s="279" t="s">
        <v>1287</v>
      </c>
      <c r="J86" s="279">
        <v>20</v>
      </c>
      <c r="K86" s="269"/>
    </row>
    <row r="87" spans="2:11" s="1" customFormat="1" ht="15" customHeight="1">
      <c r="B87" s="278"/>
      <c r="C87" s="257" t="s">
        <v>1304</v>
      </c>
      <c r="D87" s="257"/>
      <c r="E87" s="257"/>
      <c r="F87" s="277" t="s">
        <v>1291</v>
      </c>
      <c r="G87" s="276"/>
      <c r="H87" s="257" t="s">
        <v>1305</v>
      </c>
      <c r="I87" s="257" t="s">
        <v>1287</v>
      </c>
      <c r="J87" s="257">
        <v>50</v>
      </c>
      <c r="K87" s="269"/>
    </row>
    <row r="88" spans="2:11" s="1" customFormat="1" ht="15" customHeight="1">
      <c r="B88" s="278"/>
      <c r="C88" s="257" t="s">
        <v>1306</v>
      </c>
      <c r="D88" s="257"/>
      <c r="E88" s="257"/>
      <c r="F88" s="277" t="s">
        <v>1291</v>
      </c>
      <c r="G88" s="276"/>
      <c r="H88" s="257" t="s">
        <v>1307</v>
      </c>
      <c r="I88" s="257" t="s">
        <v>1287</v>
      </c>
      <c r="J88" s="257">
        <v>20</v>
      </c>
      <c r="K88" s="269"/>
    </row>
    <row r="89" spans="2:11" s="1" customFormat="1" ht="15" customHeight="1">
      <c r="B89" s="278"/>
      <c r="C89" s="257" t="s">
        <v>1308</v>
      </c>
      <c r="D89" s="257"/>
      <c r="E89" s="257"/>
      <c r="F89" s="277" t="s">
        <v>1291</v>
      </c>
      <c r="G89" s="276"/>
      <c r="H89" s="257" t="s">
        <v>1309</v>
      </c>
      <c r="I89" s="257" t="s">
        <v>1287</v>
      </c>
      <c r="J89" s="257">
        <v>20</v>
      </c>
      <c r="K89" s="269"/>
    </row>
    <row r="90" spans="2:11" s="1" customFormat="1" ht="15" customHeight="1">
      <c r="B90" s="278"/>
      <c r="C90" s="257" t="s">
        <v>1310</v>
      </c>
      <c r="D90" s="257"/>
      <c r="E90" s="257"/>
      <c r="F90" s="277" t="s">
        <v>1291</v>
      </c>
      <c r="G90" s="276"/>
      <c r="H90" s="257" t="s">
        <v>1311</v>
      </c>
      <c r="I90" s="257" t="s">
        <v>1287</v>
      </c>
      <c r="J90" s="257">
        <v>50</v>
      </c>
      <c r="K90" s="269"/>
    </row>
    <row r="91" spans="2:11" s="1" customFormat="1" ht="15" customHeight="1">
      <c r="B91" s="278"/>
      <c r="C91" s="257" t="s">
        <v>1312</v>
      </c>
      <c r="D91" s="257"/>
      <c r="E91" s="257"/>
      <c r="F91" s="277" t="s">
        <v>1291</v>
      </c>
      <c r="G91" s="276"/>
      <c r="H91" s="257" t="s">
        <v>1312</v>
      </c>
      <c r="I91" s="257" t="s">
        <v>1287</v>
      </c>
      <c r="J91" s="257">
        <v>50</v>
      </c>
      <c r="K91" s="269"/>
    </row>
    <row r="92" spans="2:11" s="1" customFormat="1" ht="15" customHeight="1">
      <c r="B92" s="278"/>
      <c r="C92" s="257" t="s">
        <v>1313</v>
      </c>
      <c r="D92" s="257"/>
      <c r="E92" s="257"/>
      <c r="F92" s="277" t="s">
        <v>1291</v>
      </c>
      <c r="G92" s="276"/>
      <c r="H92" s="257" t="s">
        <v>1314</v>
      </c>
      <c r="I92" s="257" t="s">
        <v>1287</v>
      </c>
      <c r="J92" s="257">
        <v>255</v>
      </c>
      <c r="K92" s="269"/>
    </row>
    <row r="93" spans="2:11" s="1" customFormat="1" ht="15" customHeight="1">
      <c r="B93" s="278"/>
      <c r="C93" s="257" t="s">
        <v>1315</v>
      </c>
      <c r="D93" s="257"/>
      <c r="E93" s="257"/>
      <c r="F93" s="277" t="s">
        <v>1285</v>
      </c>
      <c r="G93" s="276"/>
      <c r="H93" s="257" t="s">
        <v>1316</v>
      </c>
      <c r="I93" s="257" t="s">
        <v>1317</v>
      </c>
      <c r="J93" s="257"/>
      <c r="K93" s="269"/>
    </row>
    <row r="94" spans="2:11" s="1" customFormat="1" ht="15" customHeight="1">
      <c r="B94" s="278"/>
      <c r="C94" s="257" t="s">
        <v>1318</v>
      </c>
      <c r="D94" s="257"/>
      <c r="E94" s="257"/>
      <c r="F94" s="277" t="s">
        <v>1285</v>
      </c>
      <c r="G94" s="276"/>
      <c r="H94" s="257" t="s">
        <v>1319</v>
      </c>
      <c r="I94" s="257" t="s">
        <v>1320</v>
      </c>
      <c r="J94" s="257"/>
      <c r="K94" s="269"/>
    </row>
    <row r="95" spans="2:11" s="1" customFormat="1" ht="15" customHeight="1">
      <c r="B95" s="278"/>
      <c r="C95" s="257" t="s">
        <v>1321</v>
      </c>
      <c r="D95" s="257"/>
      <c r="E95" s="257"/>
      <c r="F95" s="277" t="s">
        <v>1285</v>
      </c>
      <c r="G95" s="276"/>
      <c r="H95" s="257" t="s">
        <v>1321</v>
      </c>
      <c r="I95" s="257" t="s">
        <v>1320</v>
      </c>
      <c r="J95" s="257"/>
      <c r="K95" s="269"/>
    </row>
    <row r="96" spans="2:11" s="1" customFormat="1" ht="15" customHeight="1">
      <c r="B96" s="278"/>
      <c r="C96" s="257" t="s">
        <v>42</v>
      </c>
      <c r="D96" s="257"/>
      <c r="E96" s="257"/>
      <c r="F96" s="277" t="s">
        <v>1285</v>
      </c>
      <c r="G96" s="276"/>
      <c r="H96" s="257" t="s">
        <v>1322</v>
      </c>
      <c r="I96" s="257" t="s">
        <v>1320</v>
      </c>
      <c r="J96" s="257"/>
      <c r="K96" s="269"/>
    </row>
    <row r="97" spans="2:11" s="1" customFormat="1" ht="15" customHeight="1">
      <c r="B97" s="278"/>
      <c r="C97" s="257" t="s">
        <v>52</v>
      </c>
      <c r="D97" s="257"/>
      <c r="E97" s="257"/>
      <c r="F97" s="277" t="s">
        <v>1285</v>
      </c>
      <c r="G97" s="276"/>
      <c r="H97" s="257" t="s">
        <v>1323</v>
      </c>
      <c r="I97" s="257" t="s">
        <v>1320</v>
      </c>
      <c r="J97" s="257"/>
      <c r="K97" s="269"/>
    </row>
    <row r="98" spans="2:11" s="1" customFormat="1" ht="15" customHeight="1">
      <c r="B98" s="281"/>
      <c r="C98" s="282"/>
      <c r="D98" s="282"/>
      <c r="E98" s="282"/>
      <c r="F98" s="282"/>
      <c r="G98" s="282"/>
      <c r="H98" s="282"/>
      <c r="I98" s="282"/>
      <c r="J98" s="282"/>
      <c r="K98" s="283"/>
    </row>
    <row r="99" spans="2:11" s="1" customFormat="1" ht="18.7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4"/>
    </row>
    <row r="100" spans="2:11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pans="2:1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pans="2:11" s="1" customFormat="1" ht="45" customHeight="1">
      <c r="B102" s="268"/>
      <c r="C102" s="376" t="s">
        <v>1324</v>
      </c>
      <c r="D102" s="376"/>
      <c r="E102" s="376"/>
      <c r="F102" s="376"/>
      <c r="G102" s="376"/>
      <c r="H102" s="376"/>
      <c r="I102" s="376"/>
      <c r="J102" s="376"/>
      <c r="K102" s="269"/>
    </row>
    <row r="103" spans="2:11" s="1" customFormat="1" ht="17.25" customHeight="1">
      <c r="B103" s="268"/>
      <c r="C103" s="270" t="s">
        <v>1279</v>
      </c>
      <c r="D103" s="270"/>
      <c r="E103" s="270"/>
      <c r="F103" s="270" t="s">
        <v>1280</v>
      </c>
      <c r="G103" s="271"/>
      <c r="H103" s="270" t="s">
        <v>58</v>
      </c>
      <c r="I103" s="270" t="s">
        <v>61</v>
      </c>
      <c r="J103" s="270" t="s">
        <v>1281</v>
      </c>
      <c r="K103" s="269"/>
    </row>
    <row r="104" spans="2:11" s="1" customFormat="1" ht="17.25" customHeight="1">
      <c r="B104" s="268"/>
      <c r="C104" s="272" t="s">
        <v>1282</v>
      </c>
      <c r="D104" s="272"/>
      <c r="E104" s="272"/>
      <c r="F104" s="273" t="s">
        <v>1283</v>
      </c>
      <c r="G104" s="274"/>
      <c r="H104" s="272"/>
      <c r="I104" s="272"/>
      <c r="J104" s="272" t="s">
        <v>1284</v>
      </c>
      <c r="K104" s="269"/>
    </row>
    <row r="105" spans="2:11" s="1" customFormat="1" ht="5.25" customHeight="1">
      <c r="B105" s="268"/>
      <c r="C105" s="270"/>
      <c r="D105" s="270"/>
      <c r="E105" s="270"/>
      <c r="F105" s="270"/>
      <c r="G105" s="286"/>
      <c r="H105" s="270"/>
      <c r="I105" s="270"/>
      <c r="J105" s="270"/>
      <c r="K105" s="269"/>
    </row>
    <row r="106" spans="2:11" s="1" customFormat="1" ht="15" customHeight="1">
      <c r="B106" s="268"/>
      <c r="C106" s="257" t="s">
        <v>57</v>
      </c>
      <c r="D106" s="275"/>
      <c r="E106" s="275"/>
      <c r="F106" s="277" t="s">
        <v>1285</v>
      </c>
      <c r="G106" s="286"/>
      <c r="H106" s="257" t="s">
        <v>1325</v>
      </c>
      <c r="I106" s="257" t="s">
        <v>1287</v>
      </c>
      <c r="J106" s="257">
        <v>20</v>
      </c>
      <c r="K106" s="269"/>
    </row>
    <row r="107" spans="2:11" s="1" customFormat="1" ht="15" customHeight="1">
      <c r="B107" s="268"/>
      <c r="C107" s="257" t="s">
        <v>1288</v>
      </c>
      <c r="D107" s="257"/>
      <c r="E107" s="257"/>
      <c r="F107" s="277" t="s">
        <v>1285</v>
      </c>
      <c r="G107" s="257"/>
      <c r="H107" s="257" t="s">
        <v>1325</v>
      </c>
      <c r="I107" s="257" t="s">
        <v>1287</v>
      </c>
      <c r="J107" s="257">
        <v>120</v>
      </c>
      <c r="K107" s="269"/>
    </row>
    <row r="108" spans="2:11" s="1" customFormat="1" ht="15" customHeight="1">
      <c r="B108" s="278"/>
      <c r="C108" s="257" t="s">
        <v>1290</v>
      </c>
      <c r="D108" s="257"/>
      <c r="E108" s="257"/>
      <c r="F108" s="277" t="s">
        <v>1291</v>
      </c>
      <c r="G108" s="257"/>
      <c r="H108" s="257" t="s">
        <v>1325</v>
      </c>
      <c r="I108" s="257" t="s">
        <v>1287</v>
      </c>
      <c r="J108" s="257">
        <v>50</v>
      </c>
      <c r="K108" s="269"/>
    </row>
    <row r="109" spans="2:11" s="1" customFormat="1" ht="15" customHeight="1">
      <c r="B109" s="278"/>
      <c r="C109" s="257" t="s">
        <v>1293</v>
      </c>
      <c r="D109" s="257"/>
      <c r="E109" s="257"/>
      <c r="F109" s="277" t="s">
        <v>1285</v>
      </c>
      <c r="G109" s="257"/>
      <c r="H109" s="257" t="s">
        <v>1325</v>
      </c>
      <c r="I109" s="257" t="s">
        <v>1295</v>
      </c>
      <c r="J109" s="257"/>
      <c r="K109" s="269"/>
    </row>
    <row r="110" spans="2:11" s="1" customFormat="1" ht="15" customHeight="1">
      <c r="B110" s="278"/>
      <c r="C110" s="257" t="s">
        <v>1304</v>
      </c>
      <c r="D110" s="257"/>
      <c r="E110" s="257"/>
      <c r="F110" s="277" t="s">
        <v>1291</v>
      </c>
      <c r="G110" s="257"/>
      <c r="H110" s="257" t="s">
        <v>1325</v>
      </c>
      <c r="I110" s="257" t="s">
        <v>1287</v>
      </c>
      <c r="J110" s="257">
        <v>50</v>
      </c>
      <c r="K110" s="269"/>
    </row>
    <row r="111" spans="2:11" s="1" customFormat="1" ht="15" customHeight="1">
      <c r="B111" s="278"/>
      <c r="C111" s="257" t="s">
        <v>1312</v>
      </c>
      <c r="D111" s="257"/>
      <c r="E111" s="257"/>
      <c r="F111" s="277" t="s">
        <v>1291</v>
      </c>
      <c r="G111" s="257"/>
      <c r="H111" s="257" t="s">
        <v>1325</v>
      </c>
      <c r="I111" s="257" t="s">
        <v>1287</v>
      </c>
      <c r="J111" s="257">
        <v>50</v>
      </c>
      <c r="K111" s="269"/>
    </row>
    <row r="112" spans="2:11" s="1" customFormat="1" ht="15" customHeight="1">
      <c r="B112" s="278"/>
      <c r="C112" s="257" t="s">
        <v>1310</v>
      </c>
      <c r="D112" s="257"/>
      <c r="E112" s="257"/>
      <c r="F112" s="277" t="s">
        <v>1291</v>
      </c>
      <c r="G112" s="257"/>
      <c r="H112" s="257" t="s">
        <v>1325</v>
      </c>
      <c r="I112" s="257" t="s">
        <v>1287</v>
      </c>
      <c r="J112" s="257">
        <v>50</v>
      </c>
      <c r="K112" s="269"/>
    </row>
    <row r="113" spans="2:11" s="1" customFormat="1" ht="15" customHeight="1">
      <c r="B113" s="278"/>
      <c r="C113" s="257" t="s">
        <v>57</v>
      </c>
      <c r="D113" s="257"/>
      <c r="E113" s="257"/>
      <c r="F113" s="277" t="s">
        <v>1285</v>
      </c>
      <c r="G113" s="257"/>
      <c r="H113" s="257" t="s">
        <v>1326</v>
      </c>
      <c r="I113" s="257" t="s">
        <v>1287</v>
      </c>
      <c r="J113" s="257">
        <v>20</v>
      </c>
      <c r="K113" s="269"/>
    </row>
    <row r="114" spans="2:11" s="1" customFormat="1" ht="15" customHeight="1">
      <c r="B114" s="278"/>
      <c r="C114" s="257" t="s">
        <v>1327</v>
      </c>
      <c r="D114" s="257"/>
      <c r="E114" s="257"/>
      <c r="F114" s="277" t="s">
        <v>1285</v>
      </c>
      <c r="G114" s="257"/>
      <c r="H114" s="257" t="s">
        <v>1328</v>
      </c>
      <c r="I114" s="257" t="s">
        <v>1287</v>
      </c>
      <c r="J114" s="257">
        <v>120</v>
      </c>
      <c r="K114" s="269"/>
    </row>
    <row r="115" spans="2:11" s="1" customFormat="1" ht="15" customHeight="1">
      <c r="B115" s="278"/>
      <c r="C115" s="257" t="s">
        <v>42</v>
      </c>
      <c r="D115" s="257"/>
      <c r="E115" s="257"/>
      <c r="F115" s="277" t="s">
        <v>1285</v>
      </c>
      <c r="G115" s="257"/>
      <c r="H115" s="257" t="s">
        <v>1329</v>
      </c>
      <c r="I115" s="257" t="s">
        <v>1320</v>
      </c>
      <c r="J115" s="257"/>
      <c r="K115" s="269"/>
    </row>
    <row r="116" spans="2:11" s="1" customFormat="1" ht="15" customHeight="1">
      <c r="B116" s="278"/>
      <c r="C116" s="257" t="s">
        <v>52</v>
      </c>
      <c r="D116" s="257"/>
      <c r="E116" s="257"/>
      <c r="F116" s="277" t="s">
        <v>1285</v>
      </c>
      <c r="G116" s="257"/>
      <c r="H116" s="257" t="s">
        <v>1330</v>
      </c>
      <c r="I116" s="257" t="s">
        <v>1320</v>
      </c>
      <c r="J116" s="257"/>
      <c r="K116" s="269"/>
    </row>
    <row r="117" spans="2:11" s="1" customFormat="1" ht="15" customHeight="1">
      <c r="B117" s="278"/>
      <c r="C117" s="257" t="s">
        <v>61</v>
      </c>
      <c r="D117" s="257"/>
      <c r="E117" s="257"/>
      <c r="F117" s="277" t="s">
        <v>1285</v>
      </c>
      <c r="G117" s="257"/>
      <c r="H117" s="257" t="s">
        <v>1331</v>
      </c>
      <c r="I117" s="257" t="s">
        <v>1332</v>
      </c>
      <c r="J117" s="257"/>
      <c r="K117" s="269"/>
    </row>
    <row r="118" spans="2:11" s="1" customFormat="1" ht="15" customHeight="1">
      <c r="B118" s="281"/>
      <c r="C118" s="287"/>
      <c r="D118" s="287"/>
      <c r="E118" s="287"/>
      <c r="F118" s="287"/>
      <c r="G118" s="287"/>
      <c r="H118" s="287"/>
      <c r="I118" s="287"/>
      <c r="J118" s="287"/>
      <c r="K118" s="283"/>
    </row>
    <row r="119" spans="2:11" s="1" customFormat="1" ht="18.75" customHeight="1">
      <c r="B119" s="288"/>
      <c r="C119" s="254"/>
      <c r="D119" s="254"/>
      <c r="E119" s="254"/>
      <c r="F119" s="289"/>
      <c r="G119" s="254"/>
      <c r="H119" s="254"/>
      <c r="I119" s="254"/>
      <c r="J119" s="254"/>
      <c r="K119" s="288"/>
    </row>
    <row r="120" spans="2:11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pans="2:1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pans="2:11" s="1" customFormat="1" ht="45" customHeight="1">
      <c r="B122" s="293"/>
      <c r="C122" s="374" t="s">
        <v>1333</v>
      </c>
      <c r="D122" s="374"/>
      <c r="E122" s="374"/>
      <c r="F122" s="374"/>
      <c r="G122" s="374"/>
      <c r="H122" s="374"/>
      <c r="I122" s="374"/>
      <c r="J122" s="374"/>
      <c r="K122" s="294"/>
    </row>
    <row r="123" spans="2:11" s="1" customFormat="1" ht="17.25" customHeight="1">
      <c r="B123" s="295"/>
      <c r="C123" s="270" t="s">
        <v>1279</v>
      </c>
      <c r="D123" s="270"/>
      <c r="E123" s="270"/>
      <c r="F123" s="270" t="s">
        <v>1280</v>
      </c>
      <c r="G123" s="271"/>
      <c r="H123" s="270" t="s">
        <v>58</v>
      </c>
      <c r="I123" s="270" t="s">
        <v>61</v>
      </c>
      <c r="J123" s="270" t="s">
        <v>1281</v>
      </c>
      <c r="K123" s="296"/>
    </row>
    <row r="124" spans="2:11" s="1" customFormat="1" ht="17.25" customHeight="1">
      <c r="B124" s="295"/>
      <c r="C124" s="272" t="s">
        <v>1282</v>
      </c>
      <c r="D124" s="272"/>
      <c r="E124" s="272"/>
      <c r="F124" s="273" t="s">
        <v>1283</v>
      </c>
      <c r="G124" s="274"/>
      <c r="H124" s="272"/>
      <c r="I124" s="272"/>
      <c r="J124" s="272" t="s">
        <v>1284</v>
      </c>
      <c r="K124" s="296"/>
    </row>
    <row r="125" spans="2:11" s="1" customFormat="1" ht="5.25" customHeight="1">
      <c r="B125" s="297"/>
      <c r="C125" s="275"/>
      <c r="D125" s="275"/>
      <c r="E125" s="275"/>
      <c r="F125" s="275"/>
      <c r="G125" s="257"/>
      <c r="H125" s="275"/>
      <c r="I125" s="275"/>
      <c r="J125" s="275"/>
      <c r="K125" s="298"/>
    </row>
    <row r="126" spans="2:11" s="1" customFormat="1" ht="15" customHeight="1">
      <c r="B126" s="297"/>
      <c r="C126" s="257" t="s">
        <v>1288</v>
      </c>
      <c r="D126" s="275"/>
      <c r="E126" s="275"/>
      <c r="F126" s="277" t="s">
        <v>1285</v>
      </c>
      <c r="G126" s="257"/>
      <c r="H126" s="257" t="s">
        <v>1325</v>
      </c>
      <c r="I126" s="257" t="s">
        <v>1287</v>
      </c>
      <c r="J126" s="257">
        <v>120</v>
      </c>
      <c r="K126" s="299"/>
    </row>
    <row r="127" spans="2:11" s="1" customFormat="1" ht="15" customHeight="1">
      <c r="B127" s="297"/>
      <c r="C127" s="257" t="s">
        <v>1334</v>
      </c>
      <c r="D127" s="257"/>
      <c r="E127" s="257"/>
      <c r="F127" s="277" t="s">
        <v>1285</v>
      </c>
      <c r="G127" s="257"/>
      <c r="H127" s="257" t="s">
        <v>1335</v>
      </c>
      <c r="I127" s="257" t="s">
        <v>1287</v>
      </c>
      <c r="J127" s="257" t="s">
        <v>1336</v>
      </c>
      <c r="K127" s="299"/>
    </row>
    <row r="128" spans="2:11" s="1" customFormat="1" ht="15" customHeight="1">
      <c r="B128" s="297"/>
      <c r="C128" s="257" t="s">
        <v>1233</v>
      </c>
      <c r="D128" s="257"/>
      <c r="E128" s="257"/>
      <c r="F128" s="277" t="s">
        <v>1285</v>
      </c>
      <c r="G128" s="257"/>
      <c r="H128" s="257" t="s">
        <v>1337</v>
      </c>
      <c r="I128" s="257" t="s">
        <v>1287</v>
      </c>
      <c r="J128" s="257" t="s">
        <v>1336</v>
      </c>
      <c r="K128" s="299"/>
    </row>
    <row r="129" spans="2:11" s="1" customFormat="1" ht="15" customHeight="1">
      <c r="B129" s="297"/>
      <c r="C129" s="257" t="s">
        <v>1296</v>
      </c>
      <c r="D129" s="257"/>
      <c r="E129" s="257"/>
      <c r="F129" s="277" t="s">
        <v>1291</v>
      </c>
      <c r="G129" s="257"/>
      <c r="H129" s="257" t="s">
        <v>1297</v>
      </c>
      <c r="I129" s="257" t="s">
        <v>1287</v>
      </c>
      <c r="J129" s="257">
        <v>15</v>
      </c>
      <c r="K129" s="299"/>
    </row>
    <row r="130" spans="2:11" s="1" customFormat="1" ht="15" customHeight="1">
      <c r="B130" s="297"/>
      <c r="C130" s="279" t="s">
        <v>1298</v>
      </c>
      <c r="D130" s="279"/>
      <c r="E130" s="279"/>
      <c r="F130" s="280" t="s">
        <v>1291</v>
      </c>
      <c r="G130" s="279"/>
      <c r="H130" s="279" t="s">
        <v>1299</v>
      </c>
      <c r="I130" s="279" t="s">
        <v>1287</v>
      </c>
      <c r="J130" s="279">
        <v>15</v>
      </c>
      <c r="K130" s="299"/>
    </row>
    <row r="131" spans="2:11" s="1" customFormat="1" ht="15" customHeight="1">
      <c r="B131" s="297"/>
      <c r="C131" s="279" t="s">
        <v>1300</v>
      </c>
      <c r="D131" s="279"/>
      <c r="E131" s="279"/>
      <c r="F131" s="280" t="s">
        <v>1291</v>
      </c>
      <c r="G131" s="279"/>
      <c r="H131" s="279" t="s">
        <v>1301</v>
      </c>
      <c r="I131" s="279" t="s">
        <v>1287</v>
      </c>
      <c r="J131" s="279">
        <v>20</v>
      </c>
      <c r="K131" s="299"/>
    </row>
    <row r="132" spans="2:11" s="1" customFormat="1" ht="15" customHeight="1">
      <c r="B132" s="297"/>
      <c r="C132" s="279" t="s">
        <v>1302</v>
      </c>
      <c r="D132" s="279"/>
      <c r="E132" s="279"/>
      <c r="F132" s="280" t="s">
        <v>1291</v>
      </c>
      <c r="G132" s="279"/>
      <c r="H132" s="279" t="s">
        <v>1303</v>
      </c>
      <c r="I132" s="279" t="s">
        <v>1287</v>
      </c>
      <c r="J132" s="279">
        <v>20</v>
      </c>
      <c r="K132" s="299"/>
    </row>
    <row r="133" spans="2:11" s="1" customFormat="1" ht="15" customHeight="1">
      <c r="B133" s="297"/>
      <c r="C133" s="257" t="s">
        <v>1290</v>
      </c>
      <c r="D133" s="257"/>
      <c r="E133" s="257"/>
      <c r="F133" s="277" t="s">
        <v>1291</v>
      </c>
      <c r="G133" s="257"/>
      <c r="H133" s="257" t="s">
        <v>1325</v>
      </c>
      <c r="I133" s="257" t="s">
        <v>1287</v>
      </c>
      <c r="J133" s="257">
        <v>50</v>
      </c>
      <c r="K133" s="299"/>
    </row>
    <row r="134" spans="2:11" s="1" customFormat="1" ht="15" customHeight="1">
      <c r="B134" s="297"/>
      <c r="C134" s="257" t="s">
        <v>1304</v>
      </c>
      <c r="D134" s="257"/>
      <c r="E134" s="257"/>
      <c r="F134" s="277" t="s">
        <v>1291</v>
      </c>
      <c r="G134" s="257"/>
      <c r="H134" s="257" t="s">
        <v>1325</v>
      </c>
      <c r="I134" s="257" t="s">
        <v>1287</v>
      </c>
      <c r="J134" s="257">
        <v>50</v>
      </c>
      <c r="K134" s="299"/>
    </row>
    <row r="135" spans="2:11" s="1" customFormat="1" ht="15" customHeight="1">
      <c r="B135" s="297"/>
      <c r="C135" s="257" t="s">
        <v>1310</v>
      </c>
      <c r="D135" s="257"/>
      <c r="E135" s="257"/>
      <c r="F135" s="277" t="s">
        <v>1291</v>
      </c>
      <c r="G135" s="257"/>
      <c r="H135" s="257" t="s">
        <v>1325</v>
      </c>
      <c r="I135" s="257" t="s">
        <v>1287</v>
      </c>
      <c r="J135" s="257">
        <v>50</v>
      </c>
      <c r="K135" s="299"/>
    </row>
    <row r="136" spans="2:11" s="1" customFormat="1" ht="15" customHeight="1">
      <c r="B136" s="297"/>
      <c r="C136" s="257" t="s">
        <v>1312</v>
      </c>
      <c r="D136" s="257"/>
      <c r="E136" s="257"/>
      <c r="F136" s="277" t="s">
        <v>1291</v>
      </c>
      <c r="G136" s="257"/>
      <c r="H136" s="257" t="s">
        <v>1325</v>
      </c>
      <c r="I136" s="257" t="s">
        <v>1287</v>
      </c>
      <c r="J136" s="257">
        <v>50</v>
      </c>
      <c r="K136" s="299"/>
    </row>
    <row r="137" spans="2:11" s="1" customFormat="1" ht="15" customHeight="1">
      <c r="B137" s="297"/>
      <c r="C137" s="257" t="s">
        <v>1313</v>
      </c>
      <c r="D137" s="257"/>
      <c r="E137" s="257"/>
      <c r="F137" s="277" t="s">
        <v>1291</v>
      </c>
      <c r="G137" s="257"/>
      <c r="H137" s="257" t="s">
        <v>1338</v>
      </c>
      <c r="I137" s="257" t="s">
        <v>1287</v>
      </c>
      <c r="J137" s="257">
        <v>255</v>
      </c>
      <c r="K137" s="299"/>
    </row>
    <row r="138" spans="2:11" s="1" customFormat="1" ht="15" customHeight="1">
      <c r="B138" s="297"/>
      <c r="C138" s="257" t="s">
        <v>1315</v>
      </c>
      <c r="D138" s="257"/>
      <c r="E138" s="257"/>
      <c r="F138" s="277" t="s">
        <v>1285</v>
      </c>
      <c r="G138" s="257"/>
      <c r="H138" s="257" t="s">
        <v>1339</v>
      </c>
      <c r="I138" s="257" t="s">
        <v>1317</v>
      </c>
      <c r="J138" s="257"/>
      <c r="K138" s="299"/>
    </row>
    <row r="139" spans="2:11" s="1" customFormat="1" ht="15" customHeight="1">
      <c r="B139" s="297"/>
      <c r="C139" s="257" t="s">
        <v>1318</v>
      </c>
      <c r="D139" s="257"/>
      <c r="E139" s="257"/>
      <c r="F139" s="277" t="s">
        <v>1285</v>
      </c>
      <c r="G139" s="257"/>
      <c r="H139" s="257" t="s">
        <v>1340</v>
      </c>
      <c r="I139" s="257" t="s">
        <v>1320</v>
      </c>
      <c r="J139" s="257"/>
      <c r="K139" s="299"/>
    </row>
    <row r="140" spans="2:11" s="1" customFormat="1" ht="15" customHeight="1">
      <c r="B140" s="297"/>
      <c r="C140" s="257" t="s">
        <v>1321</v>
      </c>
      <c r="D140" s="257"/>
      <c r="E140" s="257"/>
      <c r="F140" s="277" t="s">
        <v>1285</v>
      </c>
      <c r="G140" s="257"/>
      <c r="H140" s="257" t="s">
        <v>1321</v>
      </c>
      <c r="I140" s="257" t="s">
        <v>1320</v>
      </c>
      <c r="J140" s="257"/>
      <c r="K140" s="299"/>
    </row>
    <row r="141" spans="2:11" s="1" customFormat="1" ht="15" customHeight="1">
      <c r="B141" s="297"/>
      <c r="C141" s="257" t="s">
        <v>42</v>
      </c>
      <c r="D141" s="257"/>
      <c r="E141" s="257"/>
      <c r="F141" s="277" t="s">
        <v>1285</v>
      </c>
      <c r="G141" s="257"/>
      <c r="H141" s="257" t="s">
        <v>1341</v>
      </c>
      <c r="I141" s="257" t="s">
        <v>1320</v>
      </c>
      <c r="J141" s="257"/>
      <c r="K141" s="299"/>
    </row>
    <row r="142" spans="2:11" s="1" customFormat="1" ht="15" customHeight="1">
      <c r="B142" s="297"/>
      <c r="C142" s="257" t="s">
        <v>1342</v>
      </c>
      <c r="D142" s="257"/>
      <c r="E142" s="257"/>
      <c r="F142" s="277" t="s">
        <v>1285</v>
      </c>
      <c r="G142" s="257"/>
      <c r="H142" s="257" t="s">
        <v>1343</v>
      </c>
      <c r="I142" s="257" t="s">
        <v>1320</v>
      </c>
      <c r="J142" s="257"/>
      <c r="K142" s="299"/>
    </row>
    <row r="143" spans="2:11" s="1" customFormat="1" ht="15" customHeight="1">
      <c r="B143" s="300"/>
      <c r="C143" s="301"/>
      <c r="D143" s="301"/>
      <c r="E143" s="301"/>
      <c r="F143" s="301"/>
      <c r="G143" s="301"/>
      <c r="H143" s="301"/>
      <c r="I143" s="301"/>
      <c r="J143" s="301"/>
      <c r="K143" s="302"/>
    </row>
    <row r="144" spans="2:11" s="1" customFormat="1" ht="18.75" customHeight="1">
      <c r="B144" s="254"/>
      <c r="C144" s="254"/>
      <c r="D144" s="254"/>
      <c r="E144" s="254"/>
      <c r="F144" s="289"/>
      <c r="G144" s="254"/>
      <c r="H144" s="254"/>
      <c r="I144" s="254"/>
      <c r="J144" s="254"/>
      <c r="K144" s="254"/>
    </row>
    <row r="145" spans="2:11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pans="2:11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pans="2:11" s="1" customFormat="1" ht="45" customHeight="1">
      <c r="B147" s="268"/>
      <c r="C147" s="376" t="s">
        <v>1344</v>
      </c>
      <c r="D147" s="376"/>
      <c r="E147" s="376"/>
      <c r="F147" s="376"/>
      <c r="G147" s="376"/>
      <c r="H147" s="376"/>
      <c r="I147" s="376"/>
      <c r="J147" s="376"/>
      <c r="K147" s="269"/>
    </row>
    <row r="148" spans="2:11" s="1" customFormat="1" ht="17.25" customHeight="1">
      <c r="B148" s="268"/>
      <c r="C148" s="270" t="s">
        <v>1279</v>
      </c>
      <c r="D148" s="270"/>
      <c r="E148" s="270"/>
      <c r="F148" s="270" t="s">
        <v>1280</v>
      </c>
      <c r="G148" s="271"/>
      <c r="H148" s="270" t="s">
        <v>58</v>
      </c>
      <c r="I148" s="270" t="s">
        <v>61</v>
      </c>
      <c r="J148" s="270" t="s">
        <v>1281</v>
      </c>
      <c r="K148" s="269"/>
    </row>
    <row r="149" spans="2:11" s="1" customFormat="1" ht="17.25" customHeight="1">
      <c r="B149" s="268"/>
      <c r="C149" s="272" t="s">
        <v>1282</v>
      </c>
      <c r="D149" s="272"/>
      <c r="E149" s="272"/>
      <c r="F149" s="273" t="s">
        <v>1283</v>
      </c>
      <c r="G149" s="274"/>
      <c r="H149" s="272"/>
      <c r="I149" s="272"/>
      <c r="J149" s="272" t="s">
        <v>1284</v>
      </c>
      <c r="K149" s="269"/>
    </row>
    <row r="150" spans="2:11" s="1" customFormat="1" ht="5.25" customHeight="1">
      <c r="B150" s="278"/>
      <c r="C150" s="275"/>
      <c r="D150" s="275"/>
      <c r="E150" s="275"/>
      <c r="F150" s="275"/>
      <c r="G150" s="276"/>
      <c r="H150" s="275"/>
      <c r="I150" s="275"/>
      <c r="J150" s="275"/>
      <c r="K150" s="299"/>
    </row>
    <row r="151" spans="2:11" s="1" customFormat="1" ht="15" customHeight="1">
      <c r="B151" s="278"/>
      <c r="C151" s="303" t="s">
        <v>1288</v>
      </c>
      <c r="D151" s="257"/>
      <c r="E151" s="257"/>
      <c r="F151" s="304" t="s">
        <v>1285</v>
      </c>
      <c r="G151" s="257"/>
      <c r="H151" s="303" t="s">
        <v>1325</v>
      </c>
      <c r="I151" s="303" t="s">
        <v>1287</v>
      </c>
      <c r="J151" s="303">
        <v>120</v>
      </c>
      <c r="K151" s="299"/>
    </row>
    <row r="152" spans="2:11" s="1" customFormat="1" ht="15" customHeight="1">
      <c r="B152" s="278"/>
      <c r="C152" s="303" t="s">
        <v>1334</v>
      </c>
      <c r="D152" s="257"/>
      <c r="E152" s="257"/>
      <c r="F152" s="304" t="s">
        <v>1285</v>
      </c>
      <c r="G152" s="257"/>
      <c r="H152" s="303" t="s">
        <v>1345</v>
      </c>
      <c r="I152" s="303" t="s">
        <v>1287</v>
      </c>
      <c r="J152" s="303" t="s">
        <v>1336</v>
      </c>
      <c r="K152" s="299"/>
    </row>
    <row r="153" spans="2:11" s="1" customFormat="1" ht="15" customHeight="1">
      <c r="B153" s="278"/>
      <c r="C153" s="303" t="s">
        <v>1233</v>
      </c>
      <c r="D153" s="257"/>
      <c r="E153" s="257"/>
      <c r="F153" s="304" t="s">
        <v>1285</v>
      </c>
      <c r="G153" s="257"/>
      <c r="H153" s="303" t="s">
        <v>1346</v>
      </c>
      <c r="I153" s="303" t="s">
        <v>1287</v>
      </c>
      <c r="J153" s="303" t="s">
        <v>1336</v>
      </c>
      <c r="K153" s="299"/>
    </row>
    <row r="154" spans="2:11" s="1" customFormat="1" ht="15" customHeight="1">
      <c r="B154" s="278"/>
      <c r="C154" s="303" t="s">
        <v>1290</v>
      </c>
      <c r="D154" s="257"/>
      <c r="E154" s="257"/>
      <c r="F154" s="304" t="s">
        <v>1291</v>
      </c>
      <c r="G154" s="257"/>
      <c r="H154" s="303" t="s">
        <v>1325</v>
      </c>
      <c r="I154" s="303" t="s">
        <v>1287</v>
      </c>
      <c r="J154" s="303">
        <v>50</v>
      </c>
      <c r="K154" s="299"/>
    </row>
    <row r="155" spans="2:11" s="1" customFormat="1" ht="15" customHeight="1">
      <c r="B155" s="278"/>
      <c r="C155" s="303" t="s">
        <v>1293</v>
      </c>
      <c r="D155" s="257"/>
      <c r="E155" s="257"/>
      <c r="F155" s="304" t="s">
        <v>1285</v>
      </c>
      <c r="G155" s="257"/>
      <c r="H155" s="303" t="s">
        <v>1325</v>
      </c>
      <c r="I155" s="303" t="s">
        <v>1295</v>
      </c>
      <c r="J155" s="303"/>
      <c r="K155" s="299"/>
    </row>
    <row r="156" spans="2:11" s="1" customFormat="1" ht="15" customHeight="1">
      <c r="B156" s="278"/>
      <c r="C156" s="303" t="s">
        <v>1304</v>
      </c>
      <c r="D156" s="257"/>
      <c r="E156" s="257"/>
      <c r="F156" s="304" t="s">
        <v>1291</v>
      </c>
      <c r="G156" s="257"/>
      <c r="H156" s="303" t="s">
        <v>1325</v>
      </c>
      <c r="I156" s="303" t="s">
        <v>1287</v>
      </c>
      <c r="J156" s="303">
        <v>50</v>
      </c>
      <c r="K156" s="299"/>
    </row>
    <row r="157" spans="2:11" s="1" customFormat="1" ht="15" customHeight="1">
      <c r="B157" s="278"/>
      <c r="C157" s="303" t="s">
        <v>1312</v>
      </c>
      <c r="D157" s="257"/>
      <c r="E157" s="257"/>
      <c r="F157" s="304" t="s">
        <v>1291</v>
      </c>
      <c r="G157" s="257"/>
      <c r="H157" s="303" t="s">
        <v>1325</v>
      </c>
      <c r="I157" s="303" t="s">
        <v>1287</v>
      </c>
      <c r="J157" s="303">
        <v>50</v>
      </c>
      <c r="K157" s="299"/>
    </row>
    <row r="158" spans="2:11" s="1" customFormat="1" ht="15" customHeight="1">
      <c r="B158" s="278"/>
      <c r="C158" s="303" t="s">
        <v>1310</v>
      </c>
      <c r="D158" s="257"/>
      <c r="E158" s="257"/>
      <c r="F158" s="304" t="s">
        <v>1291</v>
      </c>
      <c r="G158" s="257"/>
      <c r="H158" s="303" t="s">
        <v>1325</v>
      </c>
      <c r="I158" s="303" t="s">
        <v>1287</v>
      </c>
      <c r="J158" s="303">
        <v>50</v>
      </c>
      <c r="K158" s="299"/>
    </row>
    <row r="159" spans="2:11" s="1" customFormat="1" ht="15" customHeight="1">
      <c r="B159" s="278"/>
      <c r="C159" s="303" t="s">
        <v>104</v>
      </c>
      <c r="D159" s="257"/>
      <c r="E159" s="257"/>
      <c r="F159" s="304" t="s">
        <v>1285</v>
      </c>
      <c r="G159" s="257"/>
      <c r="H159" s="303" t="s">
        <v>1347</v>
      </c>
      <c r="I159" s="303" t="s">
        <v>1287</v>
      </c>
      <c r="J159" s="303" t="s">
        <v>1348</v>
      </c>
      <c r="K159" s="299"/>
    </row>
    <row r="160" spans="2:11" s="1" customFormat="1" ht="15" customHeight="1">
      <c r="B160" s="278"/>
      <c r="C160" s="303" t="s">
        <v>1349</v>
      </c>
      <c r="D160" s="257"/>
      <c r="E160" s="257"/>
      <c r="F160" s="304" t="s">
        <v>1285</v>
      </c>
      <c r="G160" s="257"/>
      <c r="H160" s="303" t="s">
        <v>1350</v>
      </c>
      <c r="I160" s="303" t="s">
        <v>1320</v>
      </c>
      <c r="J160" s="303"/>
      <c r="K160" s="299"/>
    </row>
    <row r="161" spans="2:11" s="1" customFormat="1" ht="15" customHeight="1">
      <c r="B161" s="305"/>
      <c r="C161" s="287"/>
      <c r="D161" s="287"/>
      <c r="E161" s="287"/>
      <c r="F161" s="287"/>
      <c r="G161" s="287"/>
      <c r="H161" s="287"/>
      <c r="I161" s="287"/>
      <c r="J161" s="287"/>
      <c r="K161" s="306"/>
    </row>
    <row r="162" spans="2:11" s="1" customFormat="1" ht="18.75" customHeight="1">
      <c r="B162" s="254"/>
      <c r="C162" s="257"/>
      <c r="D162" s="257"/>
      <c r="E162" s="257"/>
      <c r="F162" s="277"/>
      <c r="G162" s="257"/>
      <c r="H162" s="257"/>
      <c r="I162" s="257"/>
      <c r="J162" s="257"/>
      <c r="K162" s="254"/>
    </row>
    <row r="163" spans="2:11" s="1" customFormat="1" ht="18.75" customHeight="1">
      <c r="B163" s="264"/>
      <c r="C163" s="264"/>
      <c r="D163" s="264"/>
      <c r="E163" s="264"/>
      <c r="F163" s="264"/>
      <c r="G163" s="264"/>
      <c r="H163" s="264"/>
      <c r="I163" s="264"/>
      <c r="J163" s="264"/>
      <c r="K163" s="264"/>
    </row>
    <row r="164" spans="2:11" s="1" customFormat="1" ht="7.5" customHeight="1">
      <c r="B164" s="246"/>
      <c r="C164" s="247"/>
      <c r="D164" s="247"/>
      <c r="E164" s="247"/>
      <c r="F164" s="247"/>
      <c r="G164" s="247"/>
      <c r="H164" s="247"/>
      <c r="I164" s="247"/>
      <c r="J164" s="247"/>
      <c r="K164" s="248"/>
    </row>
    <row r="165" spans="2:11" s="1" customFormat="1" ht="45" customHeight="1">
      <c r="B165" s="249"/>
      <c r="C165" s="374" t="s">
        <v>1351</v>
      </c>
      <c r="D165" s="374"/>
      <c r="E165" s="374"/>
      <c r="F165" s="374"/>
      <c r="G165" s="374"/>
      <c r="H165" s="374"/>
      <c r="I165" s="374"/>
      <c r="J165" s="374"/>
      <c r="K165" s="250"/>
    </row>
    <row r="166" spans="2:11" s="1" customFormat="1" ht="17.25" customHeight="1">
      <c r="B166" s="249"/>
      <c r="C166" s="270" t="s">
        <v>1279</v>
      </c>
      <c r="D166" s="270"/>
      <c r="E166" s="270"/>
      <c r="F166" s="270" t="s">
        <v>1280</v>
      </c>
      <c r="G166" s="307"/>
      <c r="H166" s="308" t="s">
        <v>58</v>
      </c>
      <c r="I166" s="308" t="s">
        <v>61</v>
      </c>
      <c r="J166" s="270" t="s">
        <v>1281</v>
      </c>
      <c r="K166" s="250"/>
    </row>
    <row r="167" spans="2:11" s="1" customFormat="1" ht="17.25" customHeight="1">
      <c r="B167" s="251"/>
      <c r="C167" s="272" t="s">
        <v>1282</v>
      </c>
      <c r="D167" s="272"/>
      <c r="E167" s="272"/>
      <c r="F167" s="273" t="s">
        <v>1283</v>
      </c>
      <c r="G167" s="309"/>
      <c r="H167" s="310"/>
      <c r="I167" s="310"/>
      <c r="J167" s="272" t="s">
        <v>1284</v>
      </c>
      <c r="K167" s="252"/>
    </row>
    <row r="168" spans="2:11" s="1" customFormat="1" ht="5.25" customHeight="1">
      <c r="B168" s="278"/>
      <c r="C168" s="275"/>
      <c r="D168" s="275"/>
      <c r="E168" s="275"/>
      <c r="F168" s="275"/>
      <c r="G168" s="276"/>
      <c r="H168" s="275"/>
      <c r="I168" s="275"/>
      <c r="J168" s="275"/>
      <c r="K168" s="299"/>
    </row>
    <row r="169" spans="2:11" s="1" customFormat="1" ht="15" customHeight="1">
      <c r="B169" s="278"/>
      <c r="C169" s="257" t="s">
        <v>1288</v>
      </c>
      <c r="D169" s="257"/>
      <c r="E169" s="257"/>
      <c r="F169" s="277" t="s">
        <v>1285</v>
      </c>
      <c r="G169" s="257"/>
      <c r="H169" s="257" t="s">
        <v>1325</v>
      </c>
      <c r="I169" s="257" t="s">
        <v>1287</v>
      </c>
      <c r="J169" s="257">
        <v>120</v>
      </c>
      <c r="K169" s="299"/>
    </row>
    <row r="170" spans="2:11" s="1" customFormat="1" ht="15" customHeight="1">
      <c r="B170" s="278"/>
      <c r="C170" s="257" t="s">
        <v>1334</v>
      </c>
      <c r="D170" s="257"/>
      <c r="E170" s="257"/>
      <c r="F170" s="277" t="s">
        <v>1285</v>
      </c>
      <c r="G170" s="257"/>
      <c r="H170" s="257" t="s">
        <v>1335</v>
      </c>
      <c r="I170" s="257" t="s">
        <v>1287</v>
      </c>
      <c r="J170" s="257" t="s">
        <v>1336</v>
      </c>
      <c r="K170" s="299"/>
    </row>
    <row r="171" spans="2:11" s="1" customFormat="1" ht="15" customHeight="1">
      <c r="B171" s="278"/>
      <c r="C171" s="257" t="s">
        <v>1233</v>
      </c>
      <c r="D171" s="257"/>
      <c r="E171" s="257"/>
      <c r="F171" s="277" t="s">
        <v>1285</v>
      </c>
      <c r="G171" s="257"/>
      <c r="H171" s="257" t="s">
        <v>1352</v>
      </c>
      <c r="I171" s="257" t="s">
        <v>1287</v>
      </c>
      <c r="J171" s="257" t="s">
        <v>1336</v>
      </c>
      <c r="K171" s="299"/>
    </row>
    <row r="172" spans="2:11" s="1" customFormat="1" ht="15" customHeight="1">
      <c r="B172" s="278"/>
      <c r="C172" s="257" t="s">
        <v>1290</v>
      </c>
      <c r="D172" s="257"/>
      <c r="E172" s="257"/>
      <c r="F172" s="277" t="s">
        <v>1291</v>
      </c>
      <c r="G172" s="257"/>
      <c r="H172" s="257" t="s">
        <v>1352</v>
      </c>
      <c r="I172" s="257" t="s">
        <v>1287</v>
      </c>
      <c r="J172" s="257">
        <v>50</v>
      </c>
      <c r="K172" s="299"/>
    </row>
    <row r="173" spans="2:11" s="1" customFormat="1" ht="15" customHeight="1">
      <c r="B173" s="278"/>
      <c r="C173" s="257" t="s">
        <v>1293</v>
      </c>
      <c r="D173" s="257"/>
      <c r="E173" s="257"/>
      <c r="F173" s="277" t="s">
        <v>1285</v>
      </c>
      <c r="G173" s="257"/>
      <c r="H173" s="257" t="s">
        <v>1352</v>
      </c>
      <c r="I173" s="257" t="s">
        <v>1295</v>
      </c>
      <c r="J173" s="257"/>
      <c r="K173" s="299"/>
    </row>
    <row r="174" spans="2:11" s="1" customFormat="1" ht="15" customHeight="1">
      <c r="B174" s="278"/>
      <c r="C174" s="257" t="s">
        <v>1304</v>
      </c>
      <c r="D174" s="257"/>
      <c r="E174" s="257"/>
      <c r="F174" s="277" t="s">
        <v>1291</v>
      </c>
      <c r="G174" s="257"/>
      <c r="H174" s="257" t="s">
        <v>1352</v>
      </c>
      <c r="I174" s="257" t="s">
        <v>1287</v>
      </c>
      <c r="J174" s="257">
        <v>50</v>
      </c>
      <c r="K174" s="299"/>
    </row>
    <row r="175" spans="2:11" s="1" customFormat="1" ht="15" customHeight="1">
      <c r="B175" s="278"/>
      <c r="C175" s="257" t="s">
        <v>1312</v>
      </c>
      <c r="D175" s="257"/>
      <c r="E175" s="257"/>
      <c r="F175" s="277" t="s">
        <v>1291</v>
      </c>
      <c r="G175" s="257"/>
      <c r="H175" s="257" t="s">
        <v>1352</v>
      </c>
      <c r="I175" s="257" t="s">
        <v>1287</v>
      </c>
      <c r="J175" s="257">
        <v>50</v>
      </c>
      <c r="K175" s="299"/>
    </row>
    <row r="176" spans="2:11" s="1" customFormat="1" ht="15" customHeight="1">
      <c r="B176" s="278"/>
      <c r="C176" s="257" t="s">
        <v>1310</v>
      </c>
      <c r="D176" s="257"/>
      <c r="E176" s="257"/>
      <c r="F176" s="277" t="s">
        <v>1291</v>
      </c>
      <c r="G176" s="257"/>
      <c r="H176" s="257" t="s">
        <v>1352</v>
      </c>
      <c r="I176" s="257" t="s">
        <v>1287</v>
      </c>
      <c r="J176" s="257">
        <v>50</v>
      </c>
      <c r="K176" s="299"/>
    </row>
    <row r="177" spans="2:11" s="1" customFormat="1" ht="15" customHeight="1">
      <c r="B177" s="278"/>
      <c r="C177" s="257" t="s">
        <v>119</v>
      </c>
      <c r="D177" s="257"/>
      <c r="E177" s="257"/>
      <c r="F177" s="277" t="s">
        <v>1285</v>
      </c>
      <c r="G177" s="257"/>
      <c r="H177" s="257" t="s">
        <v>1353</v>
      </c>
      <c r="I177" s="257" t="s">
        <v>1354</v>
      </c>
      <c r="J177" s="257"/>
      <c r="K177" s="299"/>
    </row>
    <row r="178" spans="2:11" s="1" customFormat="1" ht="15" customHeight="1">
      <c r="B178" s="278"/>
      <c r="C178" s="257" t="s">
        <v>61</v>
      </c>
      <c r="D178" s="257"/>
      <c r="E178" s="257"/>
      <c r="F178" s="277" t="s">
        <v>1285</v>
      </c>
      <c r="G178" s="257"/>
      <c r="H178" s="257" t="s">
        <v>1355</v>
      </c>
      <c r="I178" s="257" t="s">
        <v>1356</v>
      </c>
      <c r="J178" s="257">
        <v>1</v>
      </c>
      <c r="K178" s="299"/>
    </row>
    <row r="179" spans="2:11" s="1" customFormat="1" ht="15" customHeight="1">
      <c r="B179" s="278"/>
      <c r="C179" s="257" t="s">
        <v>57</v>
      </c>
      <c r="D179" s="257"/>
      <c r="E179" s="257"/>
      <c r="F179" s="277" t="s">
        <v>1285</v>
      </c>
      <c r="G179" s="257"/>
      <c r="H179" s="257" t="s">
        <v>1357</v>
      </c>
      <c r="I179" s="257" t="s">
        <v>1287</v>
      </c>
      <c r="J179" s="257">
        <v>20</v>
      </c>
      <c r="K179" s="299"/>
    </row>
    <row r="180" spans="2:11" s="1" customFormat="1" ht="15" customHeight="1">
      <c r="B180" s="278"/>
      <c r="C180" s="257" t="s">
        <v>58</v>
      </c>
      <c r="D180" s="257"/>
      <c r="E180" s="257"/>
      <c r="F180" s="277" t="s">
        <v>1285</v>
      </c>
      <c r="G180" s="257"/>
      <c r="H180" s="257" t="s">
        <v>1358</v>
      </c>
      <c r="I180" s="257" t="s">
        <v>1287</v>
      </c>
      <c r="J180" s="257">
        <v>255</v>
      </c>
      <c r="K180" s="299"/>
    </row>
    <row r="181" spans="2:11" s="1" customFormat="1" ht="15" customHeight="1">
      <c r="B181" s="278"/>
      <c r="C181" s="257" t="s">
        <v>120</v>
      </c>
      <c r="D181" s="257"/>
      <c r="E181" s="257"/>
      <c r="F181" s="277" t="s">
        <v>1285</v>
      </c>
      <c r="G181" s="257"/>
      <c r="H181" s="257" t="s">
        <v>1249</v>
      </c>
      <c r="I181" s="257" t="s">
        <v>1287</v>
      </c>
      <c r="J181" s="257">
        <v>10</v>
      </c>
      <c r="K181" s="299"/>
    </row>
    <row r="182" spans="2:11" s="1" customFormat="1" ht="15" customHeight="1">
      <c r="B182" s="278"/>
      <c r="C182" s="257" t="s">
        <v>121</v>
      </c>
      <c r="D182" s="257"/>
      <c r="E182" s="257"/>
      <c r="F182" s="277" t="s">
        <v>1285</v>
      </c>
      <c r="G182" s="257"/>
      <c r="H182" s="257" t="s">
        <v>1359</v>
      </c>
      <c r="I182" s="257" t="s">
        <v>1320</v>
      </c>
      <c r="J182" s="257"/>
      <c r="K182" s="299"/>
    </row>
    <row r="183" spans="2:11" s="1" customFormat="1" ht="15" customHeight="1">
      <c r="B183" s="278"/>
      <c r="C183" s="257" t="s">
        <v>1360</v>
      </c>
      <c r="D183" s="257"/>
      <c r="E183" s="257"/>
      <c r="F183" s="277" t="s">
        <v>1285</v>
      </c>
      <c r="G183" s="257"/>
      <c r="H183" s="257" t="s">
        <v>1361</v>
      </c>
      <c r="I183" s="257" t="s">
        <v>1320</v>
      </c>
      <c r="J183" s="257"/>
      <c r="K183" s="299"/>
    </row>
    <row r="184" spans="2:11" s="1" customFormat="1" ht="15" customHeight="1">
      <c r="B184" s="278"/>
      <c r="C184" s="257" t="s">
        <v>1349</v>
      </c>
      <c r="D184" s="257"/>
      <c r="E184" s="257"/>
      <c r="F184" s="277" t="s">
        <v>1285</v>
      </c>
      <c r="G184" s="257"/>
      <c r="H184" s="257" t="s">
        <v>1362</v>
      </c>
      <c r="I184" s="257" t="s">
        <v>1320</v>
      </c>
      <c r="J184" s="257"/>
      <c r="K184" s="299"/>
    </row>
    <row r="185" spans="2:11" s="1" customFormat="1" ht="15" customHeight="1">
      <c r="B185" s="278"/>
      <c r="C185" s="257" t="s">
        <v>123</v>
      </c>
      <c r="D185" s="257"/>
      <c r="E185" s="257"/>
      <c r="F185" s="277" t="s">
        <v>1291</v>
      </c>
      <c r="G185" s="257"/>
      <c r="H185" s="257" t="s">
        <v>1363</v>
      </c>
      <c r="I185" s="257" t="s">
        <v>1287</v>
      </c>
      <c r="J185" s="257">
        <v>50</v>
      </c>
      <c r="K185" s="299"/>
    </row>
    <row r="186" spans="2:11" s="1" customFormat="1" ht="15" customHeight="1">
      <c r="B186" s="278"/>
      <c r="C186" s="257" t="s">
        <v>1364</v>
      </c>
      <c r="D186" s="257"/>
      <c r="E186" s="257"/>
      <c r="F186" s="277" t="s">
        <v>1291</v>
      </c>
      <c r="G186" s="257"/>
      <c r="H186" s="257" t="s">
        <v>1365</v>
      </c>
      <c r="I186" s="257" t="s">
        <v>1366</v>
      </c>
      <c r="J186" s="257"/>
      <c r="K186" s="299"/>
    </row>
    <row r="187" spans="2:11" s="1" customFormat="1" ht="15" customHeight="1">
      <c r="B187" s="278"/>
      <c r="C187" s="257" t="s">
        <v>1367</v>
      </c>
      <c r="D187" s="257"/>
      <c r="E187" s="257"/>
      <c r="F187" s="277" t="s">
        <v>1291</v>
      </c>
      <c r="G187" s="257"/>
      <c r="H187" s="257" t="s">
        <v>1368</v>
      </c>
      <c r="I187" s="257" t="s">
        <v>1366</v>
      </c>
      <c r="J187" s="257"/>
      <c r="K187" s="299"/>
    </row>
    <row r="188" spans="2:11" s="1" customFormat="1" ht="15" customHeight="1">
      <c r="B188" s="278"/>
      <c r="C188" s="257" t="s">
        <v>1369</v>
      </c>
      <c r="D188" s="257"/>
      <c r="E188" s="257"/>
      <c r="F188" s="277" t="s">
        <v>1291</v>
      </c>
      <c r="G188" s="257"/>
      <c r="H188" s="257" t="s">
        <v>1370</v>
      </c>
      <c r="I188" s="257" t="s">
        <v>1366</v>
      </c>
      <c r="J188" s="257"/>
      <c r="K188" s="299"/>
    </row>
    <row r="189" spans="2:11" s="1" customFormat="1" ht="15" customHeight="1">
      <c r="B189" s="278"/>
      <c r="C189" s="311" t="s">
        <v>1371</v>
      </c>
      <c r="D189" s="257"/>
      <c r="E189" s="257"/>
      <c r="F189" s="277" t="s">
        <v>1291</v>
      </c>
      <c r="G189" s="257"/>
      <c r="H189" s="257" t="s">
        <v>1372</v>
      </c>
      <c r="I189" s="257" t="s">
        <v>1373</v>
      </c>
      <c r="J189" s="312" t="s">
        <v>1374</v>
      </c>
      <c r="K189" s="299"/>
    </row>
    <row r="190" spans="2:11" s="1" customFormat="1" ht="15" customHeight="1">
      <c r="B190" s="278"/>
      <c r="C190" s="263" t="s">
        <v>46</v>
      </c>
      <c r="D190" s="257"/>
      <c r="E190" s="257"/>
      <c r="F190" s="277" t="s">
        <v>1285</v>
      </c>
      <c r="G190" s="257"/>
      <c r="H190" s="254" t="s">
        <v>1375</v>
      </c>
      <c r="I190" s="257" t="s">
        <v>1376</v>
      </c>
      <c r="J190" s="257"/>
      <c r="K190" s="299"/>
    </row>
    <row r="191" spans="2:11" s="1" customFormat="1" ht="15" customHeight="1">
      <c r="B191" s="278"/>
      <c r="C191" s="263" t="s">
        <v>1377</v>
      </c>
      <c r="D191" s="257"/>
      <c r="E191" s="257"/>
      <c r="F191" s="277" t="s">
        <v>1285</v>
      </c>
      <c r="G191" s="257"/>
      <c r="H191" s="257" t="s">
        <v>1378</v>
      </c>
      <c r="I191" s="257" t="s">
        <v>1320</v>
      </c>
      <c r="J191" s="257"/>
      <c r="K191" s="299"/>
    </row>
    <row r="192" spans="2:11" s="1" customFormat="1" ht="15" customHeight="1">
      <c r="B192" s="278"/>
      <c r="C192" s="263" t="s">
        <v>1379</v>
      </c>
      <c r="D192" s="257"/>
      <c r="E192" s="257"/>
      <c r="F192" s="277" t="s">
        <v>1285</v>
      </c>
      <c r="G192" s="257"/>
      <c r="H192" s="257" t="s">
        <v>1380</v>
      </c>
      <c r="I192" s="257" t="s">
        <v>1320</v>
      </c>
      <c r="J192" s="257"/>
      <c r="K192" s="299"/>
    </row>
    <row r="193" spans="2:11" s="1" customFormat="1" ht="15" customHeight="1">
      <c r="B193" s="278"/>
      <c r="C193" s="263" t="s">
        <v>1381</v>
      </c>
      <c r="D193" s="257"/>
      <c r="E193" s="257"/>
      <c r="F193" s="277" t="s">
        <v>1291</v>
      </c>
      <c r="G193" s="257"/>
      <c r="H193" s="257" t="s">
        <v>1382</v>
      </c>
      <c r="I193" s="257" t="s">
        <v>1320</v>
      </c>
      <c r="J193" s="257"/>
      <c r="K193" s="299"/>
    </row>
    <row r="194" spans="2:11" s="1" customFormat="1" ht="15" customHeight="1">
      <c r="B194" s="305"/>
      <c r="C194" s="313"/>
      <c r="D194" s="287"/>
      <c r="E194" s="287"/>
      <c r="F194" s="287"/>
      <c r="G194" s="287"/>
      <c r="H194" s="287"/>
      <c r="I194" s="287"/>
      <c r="J194" s="287"/>
      <c r="K194" s="306"/>
    </row>
    <row r="195" spans="2:11" s="1" customFormat="1" ht="18.75" customHeight="1">
      <c r="B195" s="254"/>
      <c r="C195" s="257"/>
      <c r="D195" s="257"/>
      <c r="E195" s="257"/>
      <c r="F195" s="277"/>
      <c r="G195" s="257"/>
      <c r="H195" s="257"/>
      <c r="I195" s="257"/>
      <c r="J195" s="257"/>
      <c r="K195" s="254"/>
    </row>
    <row r="196" spans="2:11" s="1" customFormat="1" ht="18.75" customHeight="1">
      <c r="B196" s="254"/>
      <c r="C196" s="257"/>
      <c r="D196" s="257"/>
      <c r="E196" s="257"/>
      <c r="F196" s="277"/>
      <c r="G196" s="257"/>
      <c r="H196" s="257"/>
      <c r="I196" s="257"/>
      <c r="J196" s="257"/>
      <c r="K196" s="254"/>
    </row>
    <row r="197" spans="2:11" s="1" customFormat="1" ht="18.75" customHeight="1">
      <c r="B197" s="264"/>
      <c r="C197" s="264"/>
      <c r="D197" s="264"/>
      <c r="E197" s="264"/>
      <c r="F197" s="264"/>
      <c r="G197" s="264"/>
      <c r="H197" s="264"/>
      <c r="I197" s="264"/>
      <c r="J197" s="264"/>
      <c r="K197" s="264"/>
    </row>
    <row r="198" spans="2:11" s="1" customFormat="1" ht="13.5">
      <c r="B198" s="246"/>
      <c r="C198" s="247"/>
      <c r="D198" s="247"/>
      <c r="E198" s="247"/>
      <c r="F198" s="247"/>
      <c r="G198" s="247"/>
      <c r="H198" s="247"/>
      <c r="I198" s="247"/>
      <c r="J198" s="247"/>
      <c r="K198" s="248"/>
    </row>
    <row r="199" spans="2:11" s="1" customFormat="1" ht="21">
      <c r="B199" s="249"/>
      <c r="C199" s="374" t="s">
        <v>1383</v>
      </c>
      <c r="D199" s="374"/>
      <c r="E199" s="374"/>
      <c r="F199" s="374"/>
      <c r="G199" s="374"/>
      <c r="H199" s="374"/>
      <c r="I199" s="374"/>
      <c r="J199" s="374"/>
      <c r="K199" s="250"/>
    </row>
    <row r="200" spans="2:11" s="1" customFormat="1" ht="25.5" customHeight="1">
      <c r="B200" s="249"/>
      <c r="C200" s="314" t="s">
        <v>1384</v>
      </c>
      <c r="D200" s="314"/>
      <c r="E200" s="314"/>
      <c r="F200" s="314" t="s">
        <v>1385</v>
      </c>
      <c r="G200" s="315"/>
      <c r="H200" s="380" t="s">
        <v>1386</v>
      </c>
      <c r="I200" s="380"/>
      <c r="J200" s="380"/>
      <c r="K200" s="250"/>
    </row>
    <row r="201" spans="2:11" s="1" customFormat="1" ht="5.25" customHeight="1">
      <c r="B201" s="278"/>
      <c r="C201" s="275"/>
      <c r="D201" s="275"/>
      <c r="E201" s="275"/>
      <c r="F201" s="275"/>
      <c r="G201" s="257"/>
      <c r="H201" s="275"/>
      <c r="I201" s="275"/>
      <c r="J201" s="275"/>
      <c r="K201" s="299"/>
    </row>
    <row r="202" spans="2:11" s="1" customFormat="1" ht="15" customHeight="1">
      <c r="B202" s="278"/>
      <c r="C202" s="257" t="s">
        <v>1376</v>
      </c>
      <c r="D202" s="257"/>
      <c r="E202" s="257"/>
      <c r="F202" s="277" t="s">
        <v>47</v>
      </c>
      <c r="G202" s="257"/>
      <c r="H202" s="379" t="s">
        <v>1387</v>
      </c>
      <c r="I202" s="379"/>
      <c r="J202" s="379"/>
      <c r="K202" s="299"/>
    </row>
    <row r="203" spans="2:11" s="1" customFormat="1" ht="15" customHeight="1">
      <c r="B203" s="278"/>
      <c r="C203" s="284"/>
      <c r="D203" s="257"/>
      <c r="E203" s="257"/>
      <c r="F203" s="277" t="s">
        <v>48</v>
      </c>
      <c r="G203" s="257"/>
      <c r="H203" s="379" t="s">
        <v>1388</v>
      </c>
      <c r="I203" s="379"/>
      <c r="J203" s="379"/>
      <c r="K203" s="299"/>
    </row>
    <row r="204" spans="2:11" s="1" customFormat="1" ht="15" customHeight="1">
      <c r="B204" s="278"/>
      <c r="C204" s="284"/>
      <c r="D204" s="257"/>
      <c r="E204" s="257"/>
      <c r="F204" s="277" t="s">
        <v>51</v>
      </c>
      <c r="G204" s="257"/>
      <c r="H204" s="379" t="s">
        <v>1389</v>
      </c>
      <c r="I204" s="379"/>
      <c r="J204" s="379"/>
      <c r="K204" s="299"/>
    </row>
    <row r="205" spans="2:11" s="1" customFormat="1" ht="15" customHeight="1">
      <c r="B205" s="278"/>
      <c r="C205" s="257"/>
      <c r="D205" s="257"/>
      <c r="E205" s="257"/>
      <c r="F205" s="277" t="s">
        <v>49</v>
      </c>
      <c r="G205" s="257"/>
      <c r="H205" s="379" t="s">
        <v>1390</v>
      </c>
      <c r="I205" s="379"/>
      <c r="J205" s="379"/>
      <c r="K205" s="299"/>
    </row>
    <row r="206" spans="2:11" s="1" customFormat="1" ht="15" customHeight="1">
      <c r="B206" s="278"/>
      <c r="C206" s="257"/>
      <c r="D206" s="257"/>
      <c r="E206" s="257"/>
      <c r="F206" s="277" t="s">
        <v>50</v>
      </c>
      <c r="G206" s="257"/>
      <c r="H206" s="379" t="s">
        <v>1391</v>
      </c>
      <c r="I206" s="379"/>
      <c r="J206" s="379"/>
      <c r="K206" s="299"/>
    </row>
    <row r="207" spans="2:11" s="1" customFormat="1" ht="15" customHeight="1">
      <c r="B207" s="278"/>
      <c r="C207" s="257"/>
      <c r="D207" s="257"/>
      <c r="E207" s="257"/>
      <c r="F207" s="277"/>
      <c r="G207" s="257"/>
      <c r="H207" s="257"/>
      <c r="I207" s="257"/>
      <c r="J207" s="257"/>
      <c r="K207" s="299"/>
    </row>
    <row r="208" spans="2:11" s="1" customFormat="1" ht="15" customHeight="1">
      <c r="B208" s="278"/>
      <c r="C208" s="257" t="s">
        <v>1332</v>
      </c>
      <c r="D208" s="257"/>
      <c r="E208" s="257"/>
      <c r="F208" s="277" t="s">
        <v>83</v>
      </c>
      <c r="G208" s="257"/>
      <c r="H208" s="379" t="s">
        <v>1392</v>
      </c>
      <c r="I208" s="379"/>
      <c r="J208" s="379"/>
      <c r="K208" s="299"/>
    </row>
    <row r="209" spans="2:11" s="1" customFormat="1" ht="15" customHeight="1">
      <c r="B209" s="278"/>
      <c r="C209" s="284"/>
      <c r="D209" s="257"/>
      <c r="E209" s="257"/>
      <c r="F209" s="277" t="s">
        <v>1227</v>
      </c>
      <c r="G209" s="257"/>
      <c r="H209" s="379" t="s">
        <v>1228</v>
      </c>
      <c r="I209" s="379"/>
      <c r="J209" s="379"/>
      <c r="K209" s="299"/>
    </row>
    <row r="210" spans="2:11" s="1" customFormat="1" ht="15" customHeight="1">
      <c r="B210" s="278"/>
      <c r="C210" s="257"/>
      <c r="D210" s="257"/>
      <c r="E210" s="257"/>
      <c r="F210" s="277" t="s">
        <v>1225</v>
      </c>
      <c r="G210" s="257"/>
      <c r="H210" s="379" t="s">
        <v>1393</v>
      </c>
      <c r="I210" s="379"/>
      <c r="J210" s="379"/>
      <c r="K210" s="299"/>
    </row>
    <row r="211" spans="2:11" s="1" customFormat="1" ht="15" customHeight="1">
      <c r="B211" s="316"/>
      <c r="C211" s="284"/>
      <c r="D211" s="284"/>
      <c r="E211" s="284"/>
      <c r="F211" s="277" t="s">
        <v>1229</v>
      </c>
      <c r="G211" s="263"/>
      <c r="H211" s="378" t="s">
        <v>1230</v>
      </c>
      <c r="I211" s="378"/>
      <c r="J211" s="378"/>
      <c r="K211" s="317"/>
    </row>
    <row r="212" spans="2:11" s="1" customFormat="1" ht="15" customHeight="1">
      <c r="B212" s="316"/>
      <c r="C212" s="284"/>
      <c r="D212" s="284"/>
      <c r="E212" s="284"/>
      <c r="F212" s="277" t="s">
        <v>1231</v>
      </c>
      <c r="G212" s="263"/>
      <c r="H212" s="378" t="s">
        <v>1394</v>
      </c>
      <c r="I212" s="378"/>
      <c r="J212" s="378"/>
      <c r="K212" s="317"/>
    </row>
    <row r="213" spans="2:11" s="1" customFormat="1" ht="15" customHeight="1">
      <c r="B213" s="316"/>
      <c r="C213" s="284"/>
      <c r="D213" s="284"/>
      <c r="E213" s="284"/>
      <c r="F213" s="318"/>
      <c r="G213" s="263"/>
      <c r="H213" s="319"/>
      <c r="I213" s="319"/>
      <c r="J213" s="319"/>
      <c r="K213" s="317"/>
    </row>
    <row r="214" spans="2:11" s="1" customFormat="1" ht="15" customHeight="1">
      <c r="B214" s="316"/>
      <c r="C214" s="257" t="s">
        <v>1356</v>
      </c>
      <c r="D214" s="284"/>
      <c r="E214" s="284"/>
      <c r="F214" s="277">
        <v>1</v>
      </c>
      <c r="G214" s="263"/>
      <c r="H214" s="378" t="s">
        <v>1395</v>
      </c>
      <c r="I214" s="378"/>
      <c r="J214" s="378"/>
      <c r="K214" s="317"/>
    </row>
    <row r="215" spans="2:11" s="1" customFormat="1" ht="15" customHeight="1">
      <c r="B215" s="316"/>
      <c r="C215" s="284"/>
      <c r="D215" s="284"/>
      <c r="E215" s="284"/>
      <c r="F215" s="277">
        <v>2</v>
      </c>
      <c r="G215" s="263"/>
      <c r="H215" s="378" t="s">
        <v>1396</v>
      </c>
      <c r="I215" s="378"/>
      <c r="J215" s="378"/>
      <c r="K215" s="317"/>
    </row>
    <row r="216" spans="2:11" s="1" customFormat="1" ht="15" customHeight="1">
      <c r="B216" s="316"/>
      <c r="C216" s="284"/>
      <c r="D216" s="284"/>
      <c r="E216" s="284"/>
      <c r="F216" s="277">
        <v>3</v>
      </c>
      <c r="G216" s="263"/>
      <c r="H216" s="378" t="s">
        <v>1397</v>
      </c>
      <c r="I216" s="378"/>
      <c r="J216" s="378"/>
      <c r="K216" s="317"/>
    </row>
    <row r="217" spans="2:11" s="1" customFormat="1" ht="15" customHeight="1">
      <c r="B217" s="316"/>
      <c r="C217" s="284"/>
      <c r="D217" s="284"/>
      <c r="E217" s="284"/>
      <c r="F217" s="277">
        <v>4</v>
      </c>
      <c r="G217" s="263"/>
      <c r="H217" s="378" t="s">
        <v>1398</v>
      </c>
      <c r="I217" s="378"/>
      <c r="J217" s="378"/>
      <c r="K217" s="317"/>
    </row>
    <row r="218" spans="2:11" s="1" customFormat="1" ht="12.75" customHeight="1">
      <c r="B218" s="320"/>
      <c r="C218" s="321"/>
      <c r="D218" s="321"/>
      <c r="E218" s="321"/>
      <c r="F218" s="321"/>
      <c r="G218" s="321"/>
      <c r="H218" s="321"/>
      <c r="I218" s="321"/>
      <c r="J218" s="321"/>
      <c r="K218" s="322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C 401 a C 402 - Veřejn...</vt:lpstr>
      <vt:lpstr>SO 02-VRN - VRN - Vedlejš...</vt:lpstr>
      <vt:lpstr>Pokyny pro vyplnění</vt:lpstr>
      <vt:lpstr>'Rekapitulace stavby'!Názvy_tisku</vt:lpstr>
      <vt:lpstr>'SO 02-VRN - VRN - Vedlejš...'!Názvy_tisku</vt:lpstr>
      <vt:lpstr>'SO C 401 a C 402 - Veřejn...'!Názvy_tisku</vt:lpstr>
      <vt:lpstr>'Pokyny pro vyplnění'!Oblast_tisku</vt:lpstr>
      <vt:lpstr>'Rekapitulace stavby'!Oblast_tisku</vt:lpstr>
      <vt:lpstr>'SO 02-VRN - VRN - Vedlejš...'!Oblast_tisku</vt:lpstr>
      <vt:lpstr>'SO C 401 a C 402 - Veřejn...'!Oblast_tisku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LAPTOP-0VD15FGP\spider_laptop</dc:creator>
  <cp:lastModifiedBy>Nevoralová Jana, Ing.</cp:lastModifiedBy>
  <dcterms:created xsi:type="dcterms:W3CDTF">2020-07-02T09:31:54Z</dcterms:created>
  <dcterms:modified xsi:type="dcterms:W3CDTF">2020-07-02T10:11:35Z</dcterms:modified>
</cp:coreProperties>
</file>